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/>
  <bookViews>
    <workbookView xWindow="-10" yWindow="110" windowWidth="23060" windowHeight="10880" tabRatio="926"/>
  </bookViews>
  <sheets>
    <sheet name="TOC_SEM-SummaryTables" sheetId="25" r:id="rId1"/>
    <sheet name="1) % grad" sheetId="4" r:id="rId2"/>
    <sheet name="2) PhD-RBM ratios " sheetId="22" r:id="rId3"/>
    <sheet name="3) % aborg" sheetId="26" r:id="rId4"/>
    <sheet name="4a) % Intl-all" sheetId="6" r:id="rId5"/>
    <sheet name="4b)% Intl-UG" sheetId="7" r:id="rId6"/>
    <sheet name="4c)% Intl-Grad" sheetId="8" r:id="rId7"/>
    <sheet name="5) yr 2 retention rate" sheetId="21" r:id="rId8"/>
    <sheet name="6a) 7 yr UG grad_rate" sheetId="9" r:id="rId9"/>
    <sheet name="6b) Comparison 7yr outcomes" sheetId="27" r:id="rId10"/>
    <sheet name="7) Mast grad 15 terms" sheetId="10" r:id="rId11"/>
    <sheet name="8a-1) Mast_median mo" sheetId="11" r:id="rId12"/>
    <sheet name="8a-2) Mast_median terms" sheetId="12" r:id="rId13"/>
    <sheet name="8b-1) Mast_mean mo" sheetId="32" r:id="rId14"/>
    <sheet name="8b-2) Mast_mean terms" sheetId="33" r:id="rId15"/>
    <sheet name="9) Phd grad 27 terms" sheetId="15" r:id="rId16"/>
    <sheet name="10a-1)PhD_median mths" sheetId="16" r:id="rId17"/>
    <sheet name="10a-2)PhD_median terms" sheetId="17" r:id="rId18"/>
    <sheet name="10b-1)PhD_mean mths" sheetId="34" r:id="rId19"/>
    <sheet name="10a-2)PhD_mean terms" sheetId="35" r:id="rId20"/>
    <sheet name="11) UG quotas" sheetId="23" r:id="rId21"/>
    <sheet name="12) F14 enrol" sheetId="24" r:id="rId22"/>
    <sheet name="13a) Research Masters TTC" sheetId="28" r:id="rId23"/>
    <sheet name="13b) Course Masters TTC" sheetId="29" r:id="rId24"/>
    <sheet name="13c) PhD TTC" sheetId="30" r:id="rId25"/>
    <sheet name="14)FFTE UG per Teaching Faculty" sheetId="36" r:id="rId26"/>
  </sheets>
  <externalReferences>
    <externalReference r:id="rId27"/>
    <externalReference r:id="rId28"/>
    <externalReference r:id="rId29"/>
  </externalReferences>
  <definedNames>
    <definedName name="_Fill" localSheetId="19" hidden="1">'[1]Taught to'!#REF!</definedName>
    <definedName name="_Fill" localSheetId="18" hidden="1">'[1]Taught to'!#REF!</definedName>
    <definedName name="_Fill" localSheetId="3" hidden="1">'[1]Taught to'!#REF!</definedName>
    <definedName name="_Fill" localSheetId="13" hidden="1">'[1]Taught to'!#REF!</definedName>
    <definedName name="_Fill" localSheetId="14" hidden="1">'[1]Taught to'!#REF!</definedName>
    <definedName name="_Fill" hidden="1">'[1]Taught to'!#REF!</definedName>
    <definedName name="_Parse_Out" localSheetId="19" hidden="1">#REF!</definedName>
    <definedName name="_Parse_Out" localSheetId="18" hidden="1">#REF!</definedName>
    <definedName name="_Parse_Out" localSheetId="3" hidden="1">#REF!</definedName>
    <definedName name="_Parse_Out" localSheetId="13" hidden="1">#REF!</definedName>
    <definedName name="_Parse_Out" localSheetId="14" hidden="1">#REF!</definedName>
    <definedName name="_Parse_Out" hidden="1">#REF!</definedName>
    <definedName name="Convert">[2]Conversion!$A:$Y</definedName>
    <definedName name="Dept_Check">[2]Conversion!$A:$A</definedName>
    <definedName name="Dept_Detail">'[2]Departmental Detail Table'!$A:$Y</definedName>
    <definedName name="Exp_FFTE">'14)FFTE UG per Teaching Faculty'!$A$1:$H$24</definedName>
    <definedName name="Expenditures">'[3]Net Expenditures'!$B$1:$N$501</definedName>
    <definedName name="Fac_All">'[3]IS Book All Teaching FTE'!$B$1:$D$32</definedName>
    <definedName name="Fac_Detail">#REF!</definedName>
    <definedName name="Fac_Tenure">'[3]IS Book Tenure &amp; Prob'!$B$1:$M$100</definedName>
    <definedName name="Grad_FTE">[3]FFTE!$O$1:$T$26</definedName>
    <definedName name="HTML_CodePage" hidden="1">1252</definedName>
    <definedName name="HTML_Control" localSheetId="20" hidden="1">{"'Taught to'!$A$156:$B$166"}</definedName>
    <definedName name="HTML_Control" localSheetId="3" hidden="1">{"'Taught to'!$A$156:$B$166"}</definedName>
    <definedName name="HTML_Control" hidden="1">{"'Taught to'!$A$156:$B$166"}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"D:\FILES\Web_Html\nov99r_%t2tby_foot.htm"</definedName>
    <definedName name="HTML_Title" hidden="1">""</definedName>
    <definedName name="INPUT_PAGE">#N/A</definedName>
    <definedName name="input_page_2">#N/A</definedName>
    <definedName name="MAIN_TITLE">#N/A</definedName>
    <definedName name="main_title_2">#N/A</definedName>
    <definedName name="PAGE_NUM_10">#N/A</definedName>
    <definedName name="page_num_10_2">#N/A</definedName>
    <definedName name="PAGE_NUM_11">#N/A</definedName>
    <definedName name="PAGE_NUM_2">#N/A</definedName>
    <definedName name="PAGE_NUM_3">#N/A</definedName>
    <definedName name="PAGE_NUM_4">#N/A</definedName>
    <definedName name="PAGE_NUM_5">#N/A</definedName>
    <definedName name="PAGE_NUM_6">#N/A</definedName>
    <definedName name="PAGE_NUM_7">#N/A</definedName>
    <definedName name="PAGE_NUM_8">#N/A</definedName>
    <definedName name="PAGE_NUM_9">#N/A</definedName>
    <definedName name="PRINT_ALL">#N/A</definedName>
    <definedName name="_xlnm.Print_Area" localSheetId="25">'14)FFTE UG per Teaching Faculty'!$A$1:$H$31</definedName>
    <definedName name="_xlnm.Print_Area" localSheetId="13">'8b-1) Mast_mean mo'!$A$1:$K$37</definedName>
    <definedName name="PRINT_PAGE1">#N/A</definedName>
    <definedName name="PRINT_PAGE10">#N/A</definedName>
    <definedName name="PRINT_PAGE11">#N/A</definedName>
    <definedName name="PRINT_PAGE2">#N/A</definedName>
    <definedName name="PRINT_PAGE3">#N/A</definedName>
    <definedName name="PRINT_PAGE4">#N/A</definedName>
    <definedName name="PRINT_PAGE5">#N/A</definedName>
    <definedName name="PRINT_PAGE6">#N/A</definedName>
    <definedName name="PRINT_PAGE7">#N/A</definedName>
    <definedName name="PRINT_PAGE8">#N/A</definedName>
    <definedName name="PRINT_PAGE9">#N/A</definedName>
    <definedName name="_xlnm.Print_Titles" localSheetId="20">'11) UG quotas'!$41:$44</definedName>
    <definedName name="Res_Spec">'[3]Research and Special Funds Exp'!$A$1:$E$42</definedName>
    <definedName name="RETURN_TO_SPREA">#N/A</definedName>
    <definedName name="RETURN_TO_TITLE">#N/A</definedName>
    <definedName name="SAS_Input">#REF!</definedName>
    <definedName name="SUB_TITLE">#N/A</definedName>
    <definedName name="SUP_ALL">'[3]IS Book All Support FTE'!$B$1:$D$45</definedName>
    <definedName name="T2_TITLE">#N/A</definedName>
    <definedName name="Ten_Input">'[3]IS Book Faculty Table'!$A$1:$T$100</definedName>
    <definedName name="TEST_AG">#N/A</definedName>
    <definedName name="TEST_AG2">#N/A</definedName>
    <definedName name="TITLE">#N/A</definedName>
    <definedName name="Tot_FFTE">[3]FFTE!$V$1:$AA$25</definedName>
    <definedName name="UG_FFTE">[3]FFTE!$H$1:$M$27</definedName>
    <definedName name="YR_8994" localSheetId="16">#REF!</definedName>
    <definedName name="YR_8994" localSheetId="19">#REF!</definedName>
    <definedName name="YR_8994" localSheetId="17">#REF!</definedName>
    <definedName name="YR_8994" localSheetId="18">#REF!</definedName>
    <definedName name="YR_8994" localSheetId="20">#REF!</definedName>
    <definedName name="YR_8994" localSheetId="2">#REF!</definedName>
    <definedName name="YR_8994" localSheetId="3">#REF!</definedName>
    <definedName name="YR_8994" localSheetId="4">#REF!</definedName>
    <definedName name="YR_8994" localSheetId="6">#REF!</definedName>
    <definedName name="YR_8994" localSheetId="7">#REF!</definedName>
    <definedName name="YR_8994" localSheetId="8">#REF!</definedName>
    <definedName name="YR_8994" localSheetId="10">#REF!</definedName>
    <definedName name="YR_8994" localSheetId="11">#REF!</definedName>
    <definedName name="YR_8994" localSheetId="12">#REF!</definedName>
    <definedName name="YR_8994" localSheetId="13">#REF!</definedName>
    <definedName name="YR_8994" localSheetId="14">#REF!</definedName>
    <definedName name="YR_8994" localSheetId="15">#REF!</definedName>
    <definedName name="YR_8994">#REF!</definedName>
  </definedNames>
  <calcPr calcId="145621" calcMode="manual"/>
</workbook>
</file>

<file path=xl/calcChain.xml><?xml version="1.0" encoding="utf-8"?>
<calcChain xmlns="http://schemas.openxmlformats.org/spreadsheetml/2006/main">
  <c r="G42" i="24" l="1"/>
  <c r="J40" i="24"/>
  <c r="I40" i="24"/>
  <c r="I38" i="24"/>
  <c r="L38" i="24" s="1"/>
  <c r="D38" i="24"/>
  <c r="J38" i="24" s="1"/>
  <c r="G36" i="24"/>
  <c r="F36" i="24"/>
  <c r="F42" i="24" s="1"/>
  <c r="J35" i="24"/>
  <c r="I35" i="24"/>
  <c r="L35" i="24" s="1"/>
  <c r="L34" i="24"/>
  <c r="J34" i="24"/>
  <c r="I34" i="24"/>
  <c r="J33" i="24"/>
  <c r="I33" i="24"/>
  <c r="L33" i="24" s="1"/>
  <c r="J32" i="24"/>
  <c r="I32" i="24"/>
  <c r="L32" i="24" s="1"/>
  <c r="J31" i="24"/>
  <c r="L31" i="24" s="1"/>
  <c r="I31" i="24"/>
  <c r="J30" i="24"/>
  <c r="I30" i="24"/>
  <c r="L30" i="24" s="1"/>
  <c r="J29" i="24"/>
  <c r="L29" i="24" s="1"/>
  <c r="I29" i="24"/>
  <c r="J28" i="24"/>
  <c r="I28" i="24"/>
  <c r="J27" i="24"/>
  <c r="C27" i="24"/>
  <c r="I27" i="24" s="1"/>
  <c r="L27" i="24" s="1"/>
  <c r="L25" i="24"/>
  <c r="J25" i="24"/>
  <c r="I25" i="24"/>
  <c r="J24" i="24"/>
  <c r="I24" i="24"/>
  <c r="L24" i="24" s="1"/>
  <c r="J23" i="24"/>
  <c r="I23" i="24"/>
  <c r="L22" i="24"/>
  <c r="J22" i="24"/>
  <c r="I22" i="24"/>
  <c r="J21" i="24"/>
  <c r="I21" i="24"/>
  <c r="L21" i="24" s="1"/>
  <c r="J19" i="24"/>
  <c r="I19" i="24"/>
  <c r="L19" i="24" s="1"/>
  <c r="J18" i="24"/>
  <c r="L18" i="24" s="1"/>
  <c r="I18" i="24"/>
  <c r="J17" i="24"/>
  <c r="I17" i="24"/>
  <c r="L17" i="24" s="1"/>
  <c r="J16" i="24"/>
  <c r="I16" i="24"/>
  <c r="D15" i="24"/>
  <c r="J15" i="24" s="1"/>
  <c r="C15" i="24"/>
  <c r="I15" i="24" s="1"/>
  <c r="L15" i="24" s="1"/>
  <c r="J13" i="24"/>
  <c r="I13" i="24"/>
  <c r="L13" i="24" s="1"/>
  <c r="J12" i="24"/>
  <c r="L12" i="24" s="1"/>
  <c r="I12" i="24"/>
  <c r="J11" i="24"/>
  <c r="I11" i="24"/>
  <c r="L11" i="24" s="1"/>
  <c r="J10" i="24"/>
  <c r="L10" i="24" s="1"/>
  <c r="I10" i="24"/>
  <c r="J9" i="24"/>
  <c r="I9" i="24"/>
  <c r="L9" i="24" s="1"/>
  <c r="J8" i="24"/>
  <c r="I8" i="24"/>
  <c r="I36" i="24" l="1"/>
  <c r="C36" i="24"/>
  <c r="C42" i="24" s="1"/>
  <c r="D36" i="24"/>
  <c r="D42" i="24" s="1"/>
  <c r="J36" i="24"/>
  <c r="J42" i="24" s="1"/>
  <c r="L36" i="24" l="1"/>
  <c r="I42" i="24"/>
  <c r="L42" i="24" s="1"/>
  <c r="F8" i="9" l="1"/>
  <c r="G33" i="10" l="1"/>
  <c r="Q31" i="10"/>
  <c r="R31" i="10"/>
  <c r="S31" i="10"/>
  <c r="G25" i="10"/>
  <c r="G24" i="10"/>
  <c r="G22" i="10"/>
  <c r="G19" i="10"/>
  <c r="G18" i="10"/>
  <c r="G17" i="10"/>
  <c r="G16" i="10"/>
  <c r="G28" i="10"/>
  <c r="G15" i="10"/>
  <c r="G14" i="10"/>
  <c r="G13" i="10"/>
  <c r="G12" i="10"/>
  <c r="G10" i="10"/>
  <c r="G9" i="10"/>
  <c r="G8" i="10"/>
  <c r="O42" i="4" l="1"/>
  <c r="I42" i="4"/>
  <c r="I38" i="4"/>
  <c r="D29" i="8" l="1"/>
  <c r="G29" i="8"/>
  <c r="G33" i="8" s="1"/>
  <c r="C29" i="8"/>
  <c r="C33" i="8" s="1"/>
  <c r="J29" i="8" l="1"/>
  <c r="D33" i="8"/>
  <c r="J33" i="8" s="1"/>
  <c r="O22" i="15"/>
  <c r="D12" i="12" l="1"/>
  <c r="E11" i="12"/>
  <c r="F29" i="8" l="1"/>
  <c r="F33" i="8" s="1"/>
  <c r="I33" i="8" s="1"/>
  <c r="I29" i="8" l="1"/>
  <c r="C38" i="4"/>
  <c r="C22" i="21" l="1"/>
  <c r="F22" i="21" s="1"/>
  <c r="D22" i="21"/>
  <c r="J17" i="8" l="1"/>
  <c r="I17" i="8"/>
  <c r="I8" i="8"/>
  <c r="I9" i="8"/>
  <c r="I10" i="8"/>
  <c r="I11" i="8"/>
  <c r="I12" i="8"/>
  <c r="I13" i="8"/>
  <c r="I14" i="8"/>
  <c r="I15" i="8"/>
  <c r="I16" i="8"/>
  <c r="I18" i="8"/>
  <c r="I19" i="8"/>
  <c r="I20" i="8"/>
  <c r="I21" i="8"/>
  <c r="I22" i="8"/>
  <c r="I23" i="8"/>
  <c r="I24" i="8"/>
  <c r="I25" i="8"/>
  <c r="I26" i="8"/>
  <c r="I27" i="8"/>
  <c r="I31" i="8"/>
  <c r="C32" i="7"/>
  <c r="F32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2" i="7" l="1"/>
  <c r="N25" i="15" l="1"/>
  <c r="C23" i="15"/>
  <c r="D23" i="15"/>
  <c r="E23" i="15"/>
  <c r="C36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P8" i="4"/>
  <c r="O38" i="4" l="1"/>
  <c r="D32" i="7"/>
  <c r="Q33" i="10" l="1"/>
  <c r="P33" i="10"/>
  <c r="O33" i="10"/>
  <c r="P31" i="10"/>
  <c r="R30" i="10"/>
  <c r="Q30" i="10"/>
  <c r="R28" i="10"/>
  <c r="Q28" i="10"/>
  <c r="P28" i="10"/>
  <c r="O28" i="10"/>
  <c r="G22" i="21" l="1"/>
  <c r="O25" i="15" l="1"/>
  <c r="M25" i="15"/>
  <c r="O23" i="15"/>
  <c r="N23" i="15"/>
  <c r="M23" i="15"/>
  <c r="N22" i="15"/>
  <c r="M22" i="15"/>
  <c r="O21" i="15"/>
  <c r="N21" i="15"/>
  <c r="M21" i="15"/>
  <c r="O18" i="15"/>
  <c r="N18" i="15"/>
  <c r="M18" i="15"/>
  <c r="O17" i="15"/>
  <c r="N17" i="15"/>
  <c r="M17" i="15"/>
  <c r="O16" i="15"/>
  <c r="N16" i="15"/>
  <c r="M16" i="15"/>
  <c r="O15" i="15"/>
  <c r="N15" i="15"/>
  <c r="M15" i="15"/>
  <c r="O14" i="15"/>
  <c r="N14" i="15"/>
  <c r="M14" i="15"/>
  <c r="O13" i="15"/>
  <c r="N13" i="15"/>
  <c r="M13" i="15"/>
  <c r="O12" i="15"/>
  <c r="N12" i="15"/>
  <c r="M12" i="15"/>
  <c r="O11" i="15"/>
  <c r="O10" i="15"/>
  <c r="N10" i="15"/>
  <c r="M10" i="15"/>
  <c r="O9" i="15"/>
  <c r="N9" i="15"/>
  <c r="M9" i="15"/>
  <c r="O8" i="15"/>
  <c r="N8" i="15"/>
  <c r="M8" i="15"/>
  <c r="R33" i="10"/>
  <c r="R25" i="10"/>
  <c r="Q25" i="10"/>
  <c r="P25" i="10"/>
  <c r="O25" i="10"/>
  <c r="R24" i="10"/>
  <c r="Q24" i="10"/>
  <c r="P24" i="10"/>
  <c r="O24" i="10"/>
  <c r="R22" i="10"/>
  <c r="Q22" i="10"/>
  <c r="P22" i="10"/>
  <c r="O22" i="10"/>
  <c r="R21" i="10"/>
  <c r="Q21" i="10"/>
  <c r="P21" i="10"/>
  <c r="O21" i="10"/>
  <c r="R20" i="10"/>
  <c r="Q20" i="10"/>
  <c r="P20" i="10"/>
  <c r="O20" i="10"/>
  <c r="R19" i="10"/>
  <c r="Q19" i="10"/>
  <c r="P19" i="10"/>
  <c r="O19" i="10"/>
  <c r="R18" i="10"/>
  <c r="Q18" i="10"/>
  <c r="P18" i="10"/>
  <c r="O18" i="10"/>
  <c r="R17" i="10"/>
  <c r="Q17" i="10"/>
  <c r="P17" i="10"/>
  <c r="O17" i="10"/>
  <c r="R16" i="10"/>
  <c r="Q16" i="10"/>
  <c r="P16" i="10"/>
  <c r="O16" i="10"/>
  <c r="R15" i="10"/>
  <c r="Q15" i="10"/>
  <c r="P15" i="10"/>
  <c r="O15" i="10"/>
  <c r="R14" i="10"/>
  <c r="Q14" i="10"/>
  <c r="P14" i="10"/>
  <c r="O14" i="10"/>
  <c r="R13" i="10"/>
  <c r="Q13" i="10"/>
  <c r="P13" i="10"/>
  <c r="O13" i="10"/>
  <c r="R12" i="10"/>
  <c r="Q12" i="10"/>
  <c r="P12" i="10"/>
  <c r="O12" i="10"/>
  <c r="R11" i="10"/>
  <c r="Q11" i="10"/>
  <c r="P11" i="10"/>
  <c r="O11" i="10"/>
  <c r="R10" i="10"/>
  <c r="Q10" i="10"/>
  <c r="P10" i="10"/>
  <c r="O10" i="10"/>
  <c r="R9" i="10"/>
  <c r="Q9" i="10"/>
  <c r="P9" i="10"/>
  <c r="O9" i="10"/>
  <c r="R8" i="10"/>
  <c r="Q8" i="10"/>
  <c r="P8" i="10"/>
  <c r="O8" i="10"/>
  <c r="F22" i="9"/>
  <c r="F20" i="9"/>
  <c r="F18" i="9"/>
  <c r="F13" i="9"/>
  <c r="F9" i="9"/>
  <c r="J31" i="8"/>
  <c r="J27" i="8"/>
  <c r="J26" i="8"/>
  <c r="J25" i="8"/>
  <c r="J24" i="8"/>
  <c r="J23" i="8"/>
  <c r="J22" i="8"/>
  <c r="J21" i="8"/>
  <c r="J20" i="8"/>
  <c r="J19" i="8"/>
  <c r="J18" i="8"/>
  <c r="J16" i="8"/>
  <c r="J15" i="8"/>
  <c r="J14" i="8"/>
  <c r="J13" i="8"/>
  <c r="J12" i="8"/>
  <c r="J11" i="8"/>
  <c r="J10" i="8"/>
  <c r="J9" i="8"/>
  <c r="J8" i="8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G8" i="7"/>
  <c r="G32" i="7" s="1"/>
  <c r="J32" i="7" s="1"/>
  <c r="G38" i="4"/>
  <c r="F38" i="4"/>
  <c r="E38" i="4"/>
  <c r="G36" i="4"/>
  <c r="M38" i="4" s="1"/>
  <c r="M42" i="4" s="1"/>
  <c r="F36" i="4"/>
  <c r="L38" i="4" s="1"/>
  <c r="L42" i="4" s="1"/>
  <c r="E36" i="4"/>
  <c r="K38" i="4" s="1"/>
  <c r="K42" i="4" s="1"/>
  <c r="D35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S21" i="4"/>
  <c r="R21" i="4"/>
  <c r="Q21" i="4"/>
  <c r="P21" i="4"/>
  <c r="S20" i="4"/>
  <c r="R20" i="4"/>
  <c r="Q20" i="4"/>
  <c r="J20" i="4"/>
  <c r="D20" i="4"/>
  <c r="S19" i="4"/>
  <c r="R19" i="4"/>
  <c r="Q19" i="4"/>
  <c r="J19" i="4"/>
  <c r="P19" i="4" s="1"/>
  <c r="S18" i="4"/>
  <c r="R18" i="4"/>
  <c r="Q18" i="4"/>
  <c r="P18" i="4"/>
  <c r="S17" i="4"/>
  <c r="R17" i="4"/>
  <c r="Q17" i="4"/>
  <c r="P17" i="4"/>
  <c r="S16" i="4"/>
  <c r="R16" i="4"/>
  <c r="Q16" i="4"/>
  <c r="J16" i="4"/>
  <c r="P16" i="4" s="1"/>
  <c r="S15" i="4"/>
  <c r="R15" i="4"/>
  <c r="Q15" i="4"/>
  <c r="J15" i="4"/>
  <c r="P15" i="4" s="1"/>
  <c r="S14" i="4"/>
  <c r="R14" i="4"/>
  <c r="Q14" i="4"/>
  <c r="P14" i="4"/>
  <c r="S13" i="4"/>
  <c r="R13" i="4"/>
  <c r="Q13" i="4"/>
  <c r="P13" i="4"/>
  <c r="S12" i="4"/>
  <c r="R12" i="4"/>
  <c r="Q12" i="4"/>
  <c r="J12" i="4"/>
  <c r="P12" i="4" s="1"/>
  <c r="S11" i="4"/>
  <c r="R11" i="4"/>
  <c r="Q11" i="4"/>
  <c r="J11" i="4"/>
  <c r="P11" i="4" s="1"/>
  <c r="R10" i="4"/>
  <c r="Q10" i="4"/>
  <c r="P10" i="4"/>
  <c r="S9" i="4"/>
  <c r="R9" i="4"/>
  <c r="Q9" i="4"/>
  <c r="P9" i="4"/>
  <c r="S8" i="4"/>
  <c r="R8" i="4"/>
  <c r="Q8" i="4"/>
  <c r="Q42" i="4" l="1"/>
  <c r="R42" i="4"/>
  <c r="S42" i="4"/>
  <c r="D38" i="4"/>
  <c r="P42" i="4" s="1"/>
  <c r="Q38" i="4"/>
  <c r="R38" i="4"/>
  <c r="S38" i="4"/>
  <c r="J8" i="7"/>
  <c r="P20" i="4"/>
  <c r="D36" i="4"/>
  <c r="J38" i="4" s="1"/>
  <c r="J42" i="4" s="1"/>
  <c r="P38" i="4" l="1"/>
</calcChain>
</file>

<file path=xl/sharedStrings.xml><?xml version="1.0" encoding="utf-8"?>
<sst xmlns="http://schemas.openxmlformats.org/spreadsheetml/2006/main" count="6857" uniqueCount="725">
  <si>
    <t>Table 1: Graduate Student Enrolment as a Percentage of Total Enrolment</t>
  </si>
  <si>
    <t>Target by 2023 = 20%</t>
  </si>
  <si>
    <t>Graduate Enrolment</t>
  </si>
  <si>
    <r>
      <t>Total Enrolment</t>
    </r>
    <r>
      <rPr>
        <b/>
        <vertAlign val="superscript"/>
        <sz val="9"/>
        <color theme="1"/>
        <rFont val="Arial"/>
        <family val="2"/>
      </rPr>
      <t>1</t>
    </r>
  </si>
  <si>
    <t>Graduate Students as a % of Total</t>
  </si>
  <si>
    <t>FACULTY/SCHOOL</t>
  </si>
  <si>
    <r>
      <t>Agricultural and Food Sciences</t>
    </r>
    <r>
      <rPr>
        <vertAlign val="superscript"/>
        <sz val="9"/>
        <color indexed="8"/>
        <rFont val="Arial"/>
        <family val="2"/>
      </rPr>
      <t>2</t>
    </r>
  </si>
  <si>
    <t>Architecture</t>
  </si>
  <si>
    <r>
      <t>Art, School of</t>
    </r>
    <r>
      <rPr>
        <vertAlign val="superscript"/>
        <sz val="9"/>
        <color indexed="8"/>
        <rFont val="Arial"/>
        <family val="2"/>
      </rPr>
      <t>3</t>
    </r>
  </si>
  <si>
    <t>-</t>
  </si>
  <si>
    <t>Arts</t>
  </si>
  <si>
    <t xml:space="preserve">Business, Asper School of </t>
  </si>
  <si>
    <r>
      <t>Dentistry</t>
    </r>
    <r>
      <rPr>
        <vertAlign val="superscript"/>
        <sz val="9"/>
        <color indexed="8"/>
        <rFont val="Arial"/>
        <family val="2"/>
      </rPr>
      <t>4,5</t>
    </r>
  </si>
  <si>
    <t>Education</t>
  </si>
  <si>
    <t>Engineering</t>
  </si>
  <si>
    <t>Environment, Earth, and Resources</t>
  </si>
  <si>
    <t>Human Ecology</t>
  </si>
  <si>
    <t xml:space="preserve">Kinesiology and Recreation Management </t>
  </si>
  <si>
    <t>Law</t>
  </si>
  <si>
    <r>
      <t>Medicine</t>
    </r>
    <r>
      <rPr>
        <vertAlign val="superscript"/>
        <sz val="9"/>
        <color indexed="8"/>
        <rFont val="Arial"/>
        <family val="2"/>
      </rPr>
      <t>4,6</t>
    </r>
  </si>
  <si>
    <r>
      <t>Medical Rehabilitation</t>
    </r>
    <r>
      <rPr>
        <vertAlign val="superscript"/>
        <sz val="9"/>
        <color indexed="8"/>
        <rFont val="Arial"/>
        <family val="2"/>
      </rPr>
      <t>7</t>
    </r>
  </si>
  <si>
    <t xml:space="preserve">Music, Marcel A. Desautels Faculty of </t>
  </si>
  <si>
    <r>
      <t>Nursing</t>
    </r>
    <r>
      <rPr>
        <vertAlign val="superscript"/>
        <sz val="9"/>
        <color indexed="8"/>
        <rFont val="Arial"/>
        <family val="2"/>
      </rPr>
      <t>8</t>
    </r>
  </si>
  <si>
    <t>Pharmacy</t>
  </si>
  <si>
    <t>Science</t>
  </si>
  <si>
    <t>Social Work</t>
  </si>
  <si>
    <t>Graduate Studies</t>
  </si>
  <si>
    <t>Applied Health Science</t>
  </si>
  <si>
    <t>Cancer Control</t>
  </si>
  <si>
    <t>Disability Studies</t>
  </si>
  <si>
    <t>Food &amp; Nutritional Sciences</t>
  </si>
  <si>
    <t>Interdisciplinary</t>
  </si>
  <si>
    <t>Peace &amp; Conflict Studies</t>
  </si>
  <si>
    <t>SUBTOTAL</t>
  </si>
  <si>
    <t>GRAND TOTAL</t>
  </si>
  <si>
    <t>1. Visiting, Occasional, or Special students not included in counts.</t>
  </si>
  <si>
    <t>2. Values for the degree and diploma programs are combined.</t>
  </si>
  <si>
    <t>3. The School of Art introduced its first graduate program, the Master of Fine Art, in Fall Term 2010.</t>
  </si>
  <si>
    <t>4. Total enrolment includes B.Sc.(Dentistry) and B.Sc. (Medicine).</t>
  </si>
  <si>
    <t>5. Total enrolment includes Dental Hygiene.</t>
  </si>
  <si>
    <t>6. Does not include Postgraduate Medical Education students.</t>
  </si>
  <si>
    <t>7. The Bachelor of Medical Rehabilitation (Physical Therapy) is transitioning to a graduate program. There was no intake for Fall Term 2009 or Fall Term 2011.</t>
  </si>
  <si>
    <t>8. The Ph.D. program in Nursing is new in Fall Term 2012.</t>
  </si>
  <si>
    <t>Target by 2018: Undergraduate = 10%; Graduate = 5%, Target by 2023: Undergraduate = 15%; Graduate = 8%</t>
  </si>
  <si>
    <t>Undergraduate Students 
as a % of Total</t>
  </si>
  <si>
    <t>Graduate Students 
as a % of Total</t>
  </si>
  <si>
    <t xml:space="preserve">Dentistry  </t>
  </si>
  <si>
    <t>Dental Hygiene</t>
  </si>
  <si>
    <t>Extended Education</t>
  </si>
  <si>
    <t>University 1</t>
  </si>
  <si>
    <t>OVERALL AVERAGE</t>
  </si>
  <si>
    <t>2. Individual counts were not included because they were too small to maintain confidentiality.</t>
  </si>
  <si>
    <t>3. Values for the degree and diploma programs are combined.</t>
  </si>
  <si>
    <t>1. Values for the degree and diploma programs are combined.</t>
  </si>
  <si>
    <r>
      <t>Agricultural and Food Sciences</t>
    </r>
    <r>
      <rPr>
        <vertAlign val="superscript"/>
        <sz val="9"/>
        <color indexed="8"/>
        <rFont val="Arial"/>
        <family val="2"/>
      </rPr>
      <t>1</t>
    </r>
  </si>
  <si>
    <t>Target by 2018: Undergraduate = 10%; Graduate = 20%</t>
  </si>
  <si>
    <t>Table 4b: International Undergraduate Enrolment as a Percentage of Total Undergraduate Enrolment</t>
  </si>
  <si>
    <t>Target by 2018 = 10%</t>
  </si>
  <si>
    <t>International 
Enrolment</t>
  </si>
  <si>
    <t>Total 
Enrolment</t>
  </si>
  <si>
    <t>International Students 
as a % of Total</t>
  </si>
  <si>
    <t>Art, School of</t>
  </si>
  <si>
    <r>
      <t>Medicine</t>
    </r>
    <r>
      <rPr>
        <vertAlign val="superscript"/>
        <sz val="9"/>
        <color indexed="8"/>
        <rFont val="Arial"/>
        <family val="2"/>
      </rPr>
      <t>2</t>
    </r>
  </si>
  <si>
    <r>
      <t>Medical Rehabilitation</t>
    </r>
    <r>
      <rPr>
        <vertAlign val="superscript"/>
        <sz val="9"/>
        <color indexed="8"/>
        <rFont val="Arial"/>
        <family val="2"/>
      </rPr>
      <t>3</t>
    </r>
  </si>
  <si>
    <t>Nursing</t>
  </si>
  <si>
    <r>
      <t>Other</t>
    </r>
    <r>
      <rPr>
        <vertAlign val="superscript"/>
        <sz val="9"/>
        <color indexed="8"/>
        <rFont val="Arial"/>
        <family val="2"/>
      </rPr>
      <t>4</t>
    </r>
  </si>
  <si>
    <t>2. Does not include Postgraduate Medical Education students.</t>
  </si>
  <si>
    <t>3. The Bachelor of Medical Rehabilitation (Physical Therapy) is transitioning to a graduate program. There was no intake for Fall Term 2009 or Fall Term 2011.</t>
  </si>
  <si>
    <t>4. Refers to International students in specifically arranged programs.</t>
  </si>
  <si>
    <t>Table 4c: International Graduate Enrolment as a Percentage of Total Graduate Enrolment</t>
  </si>
  <si>
    <t>Target by 2018 = 20%</t>
  </si>
  <si>
    <t>International
Enrolment</t>
  </si>
  <si>
    <t>Agricultural and Food Sciences</t>
  </si>
  <si>
    <r>
      <t>Nursing</t>
    </r>
    <r>
      <rPr>
        <vertAlign val="superscript"/>
        <sz val="9"/>
        <color indexed="8"/>
        <rFont val="Arial"/>
        <family val="2"/>
      </rPr>
      <t>4</t>
    </r>
  </si>
  <si>
    <t>4. The Ph.D. program in Nursing is new in Fall Term 2012.</t>
  </si>
  <si>
    <t>Target by 2018 = 60%</t>
  </si>
  <si>
    <r>
      <t>Direct Entry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Cohort Size</t>
    </r>
  </si>
  <si>
    <t>Graduation as a % 
of Cohort</t>
  </si>
  <si>
    <t>Agricultural and Food Sciences (Dipl.)</t>
  </si>
  <si>
    <t>OVERALL TOTAL</t>
  </si>
  <si>
    <t>1. Direct Entry programs accept students on the basis of high school grades or equivalent.</t>
  </si>
  <si>
    <t>Target by 2018 = 80%</t>
  </si>
  <si>
    <t>Graduation 
Within 15 Terms</t>
  </si>
  <si>
    <t>Cohort Size</t>
  </si>
  <si>
    <t>Kinesiology and Recreation Management</t>
  </si>
  <si>
    <t>Music, Marcel A. Desautels Faculty of</t>
  </si>
  <si>
    <t>Table 8a-1: Median Number of Months to Completion for Research-Based Master's Students</t>
  </si>
  <si>
    <t>Target by 2018 = 28 Months</t>
  </si>
  <si>
    <t>FACULTY MEDIAN</t>
  </si>
  <si>
    <t>OVERALL MEDIAN</t>
  </si>
  <si>
    <t>Target by 2018 = 7 Terms</t>
  </si>
  <si>
    <t>1. A term is equivalent to four months (e.g. 28 months = 7 terms).</t>
  </si>
  <si>
    <t>Target by 2018 = 75%</t>
  </si>
  <si>
    <t>Graduation 
Within 27 Terms</t>
  </si>
  <si>
    <t>Table 10a-1: Median Number of Months to Completion for Ph.D. Students</t>
  </si>
  <si>
    <t>Target by 2018 = 60 Months</t>
  </si>
  <si>
    <r>
      <t>Table 10a-2: Median Number of Terms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to Completion for Ph.D. Students</t>
    </r>
  </si>
  <si>
    <t>Target by 2018 = 15 Terms</t>
  </si>
  <si>
    <t>(Data source: Data for Undergraduate Program Review, The University of Manitoba).</t>
  </si>
  <si>
    <t>Medical Rehabilitation</t>
  </si>
  <si>
    <t>Medicine</t>
  </si>
  <si>
    <t>Target by 2018 = 90%</t>
  </si>
  <si>
    <t>Table 5: Percentage of Continuing Full-Time Direct Entry Students to Year 2</t>
  </si>
  <si>
    <r>
      <t>Table 8a-2: Median Number of Terms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to Completion for Research-Based Master's Students</t>
    </r>
  </si>
  <si>
    <t>1. A term is equivalent to four months (e.g. 60 months = 15 terms)</t>
  </si>
  <si>
    <t>First Choice Faculties Only</t>
  </si>
  <si>
    <t>(As at November 1)</t>
  </si>
  <si>
    <t>2012-2013</t>
  </si>
  <si>
    <t/>
  </si>
  <si>
    <t xml:space="preserve">#   </t>
  </si>
  <si>
    <t>Reg./</t>
  </si>
  <si>
    <t>PROGRAMS</t>
  </si>
  <si>
    <t>Quotas</t>
  </si>
  <si>
    <r>
      <t>Appl.</t>
    </r>
    <r>
      <rPr>
        <b/>
        <vertAlign val="superscript"/>
        <sz val="9"/>
        <rFont val="Arial"/>
        <family val="2"/>
      </rPr>
      <t xml:space="preserve">1 </t>
    </r>
  </si>
  <si>
    <t>Admit.</t>
  </si>
  <si>
    <r>
      <t>Reg.</t>
    </r>
    <r>
      <rPr>
        <b/>
        <vertAlign val="superscript"/>
        <sz val="9"/>
        <rFont val="Arial"/>
        <family val="2"/>
      </rPr>
      <t>2</t>
    </r>
  </si>
  <si>
    <r>
      <t>DIRECT ENTRY</t>
    </r>
    <r>
      <rPr>
        <b/>
        <vertAlign val="superscript"/>
        <sz val="9"/>
        <rFont val="Arial"/>
        <family val="2"/>
      </rPr>
      <t>3</t>
    </r>
  </si>
  <si>
    <t>Agric. &amp; Food Sciences  - Diploma</t>
  </si>
  <si>
    <t>Degree</t>
  </si>
  <si>
    <t>Diploma</t>
  </si>
  <si>
    <r>
      <t>Engineering</t>
    </r>
    <r>
      <rPr>
        <vertAlign val="superscript"/>
        <sz val="9"/>
        <rFont val="Arial"/>
        <family val="2"/>
      </rPr>
      <t>4</t>
    </r>
  </si>
  <si>
    <t xml:space="preserve">Internationally Educated Engineers Qualif. </t>
  </si>
  <si>
    <t xml:space="preserve">Jazz Studies </t>
  </si>
  <si>
    <t>Business, Asper School of</t>
  </si>
  <si>
    <t>**</t>
  </si>
  <si>
    <r>
      <t>New Fall 2012</t>
    </r>
    <r>
      <rPr>
        <i/>
        <vertAlign val="superscript"/>
        <sz val="9"/>
        <rFont val="Arial"/>
        <family val="2"/>
      </rPr>
      <t xml:space="preserve">5 </t>
    </r>
  </si>
  <si>
    <t>Agric. &amp; Food Sciences  - Degree</t>
  </si>
  <si>
    <t>TOTAL</t>
  </si>
  <si>
    <r>
      <t>DIRECT TRANSIT</t>
    </r>
    <r>
      <rPr>
        <b/>
        <vertAlign val="superscript"/>
        <sz val="9"/>
        <rFont val="Arial"/>
        <family val="2"/>
      </rPr>
      <t>3</t>
    </r>
  </si>
  <si>
    <t>Transit from University 1</t>
  </si>
  <si>
    <t>N/A</t>
  </si>
  <si>
    <t>Appl./</t>
  </si>
  <si>
    <t>Reg.</t>
  </si>
  <si>
    <r>
      <t>UNIVERSITY ENTRY</t>
    </r>
    <r>
      <rPr>
        <b/>
        <vertAlign val="superscript"/>
        <sz val="9"/>
        <rFont val="Arial"/>
        <family val="2"/>
      </rPr>
      <t>3</t>
    </r>
  </si>
  <si>
    <t>Internationally Educated Agrologists</t>
  </si>
  <si>
    <t>Art, School of - Art History</t>
  </si>
  <si>
    <r>
      <t>Bridge to Professional Accounting</t>
    </r>
    <r>
      <rPr>
        <vertAlign val="superscript"/>
        <sz val="9"/>
        <rFont val="Arial"/>
        <family val="2"/>
      </rPr>
      <t xml:space="preserve"> 6 </t>
    </r>
  </si>
  <si>
    <t>College Diploma entrants</t>
  </si>
  <si>
    <r>
      <t>Dental Hygiene Degree Completion</t>
    </r>
    <r>
      <rPr>
        <vertAlign val="superscript"/>
        <sz val="9"/>
        <rFont val="Arial"/>
        <family val="2"/>
      </rPr>
      <t xml:space="preserve"> </t>
    </r>
  </si>
  <si>
    <r>
      <t>Dentistry</t>
    </r>
    <r>
      <rPr>
        <vertAlign val="superscript"/>
        <sz val="9"/>
        <rFont val="Arial"/>
        <family val="2"/>
      </rPr>
      <t>7</t>
    </r>
  </si>
  <si>
    <t>International Dentist Degree</t>
  </si>
  <si>
    <r>
      <t>Education</t>
    </r>
    <r>
      <rPr>
        <vertAlign val="superscript"/>
        <sz val="9"/>
        <rFont val="Arial"/>
        <family val="2"/>
      </rPr>
      <t xml:space="preserve">8  </t>
    </r>
  </si>
  <si>
    <t>After-Degree (early years)</t>
  </si>
  <si>
    <t>After-Degree (middle years)</t>
  </si>
  <si>
    <t>After-Degree (senior years)</t>
  </si>
  <si>
    <r>
      <t>After-Degree (weekend college)</t>
    </r>
    <r>
      <rPr>
        <vertAlign val="superscript"/>
        <sz val="9"/>
        <rFont val="Arial"/>
        <family val="2"/>
      </rPr>
      <t xml:space="preserve">7 </t>
    </r>
  </si>
  <si>
    <t>Post-Baccalaureate</t>
  </si>
  <si>
    <t>Environment, Earth, and Resources,</t>
  </si>
  <si>
    <t xml:space="preserve">Clayton H. Riddell Faculty of </t>
  </si>
  <si>
    <t>Environmental Design</t>
  </si>
  <si>
    <r>
      <t>Architecture Master's Prep</t>
    </r>
    <r>
      <rPr>
        <vertAlign val="superscript"/>
        <sz val="9"/>
        <rFont val="Arial"/>
        <family val="2"/>
      </rPr>
      <t xml:space="preserve"> </t>
    </r>
  </si>
  <si>
    <r>
      <t>Human Ecology</t>
    </r>
    <r>
      <rPr>
        <vertAlign val="superscript"/>
        <sz val="9"/>
        <rFont val="Arial"/>
        <family val="2"/>
      </rPr>
      <t xml:space="preserve"> 9 </t>
    </r>
  </si>
  <si>
    <t>Athletic Therapy</t>
  </si>
  <si>
    <r>
      <t>Kinesiology</t>
    </r>
    <r>
      <rPr>
        <vertAlign val="superscript"/>
        <sz val="9"/>
        <rFont val="Arial"/>
        <family val="2"/>
      </rPr>
      <t xml:space="preserve">10 </t>
    </r>
  </si>
  <si>
    <r>
      <t>Physical Education</t>
    </r>
    <r>
      <rPr>
        <vertAlign val="superscript"/>
        <sz val="9"/>
        <rFont val="Arial"/>
        <family val="2"/>
      </rPr>
      <t xml:space="preserve">10 </t>
    </r>
  </si>
  <si>
    <t>Rec. Mgmt. &amp; Comm. Dev.</t>
  </si>
  <si>
    <r>
      <t>Law</t>
    </r>
    <r>
      <rPr>
        <vertAlign val="superscript"/>
        <sz val="9"/>
        <rFont val="Arial"/>
        <family val="2"/>
      </rPr>
      <t xml:space="preserve">11 </t>
    </r>
  </si>
  <si>
    <t>Respiratory Therapy</t>
  </si>
  <si>
    <t>Fort Garry Campus</t>
  </si>
  <si>
    <r>
      <t>UCN</t>
    </r>
    <r>
      <rPr>
        <vertAlign val="superscript"/>
        <sz val="9"/>
        <rFont val="Arial"/>
        <family val="2"/>
      </rPr>
      <t xml:space="preserve">12,13 </t>
    </r>
  </si>
  <si>
    <t>Baccalaureate Program for RNs</t>
  </si>
  <si>
    <t>Ft. Garry Campus</t>
  </si>
  <si>
    <t>Distance Delivery</t>
  </si>
  <si>
    <t>Inner City Social Work</t>
  </si>
  <si>
    <t>Northern External</t>
  </si>
  <si>
    <t>Northern Program</t>
  </si>
  <si>
    <t xml:space="preserve"> </t>
  </si>
  <si>
    <t xml:space="preserve">9.  Within Human Ecology, individual program streams have a maximum quota of 80. </t>
  </si>
  <si>
    <t>Target by 2023: = 1:1</t>
  </si>
  <si>
    <t>Doctoral 
Average</t>
  </si>
  <si>
    <t>Research-Based Master's Average</t>
  </si>
  <si>
    <t>1:40</t>
  </si>
  <si>
    <t>1:2.3</t>
  </si>
  <si>
    <t>1:2.0</t>
  </si>
  <si>
    <t>1:2.5</t>
  </si>
  <si>
    <t>1:0.8</t>
  </si>
  <si>
    <t>1:1.5</t>
  </si>
  <si>
    <t>1:3.0</t>
  </si>
  <si>
    <t>1:3.4</t>
  </si>
  <si>
    <t>1:1.7</t>
  </si>
  <si>
    <t>1:13</t>
  </si>
  <si>
    <t>FACULTY AVERAGE</t>
  </si>
  <si>
    <t>13. Students admitted to the joint program take their first-year courses at UCN.  For that reason, the number registered is not shown.</t>
  </si>
  <si>
    <t xml:space="preserve">12. Within the UCN program, The Pas and Thompson sites each have a quota of 20. </t>
  </si>
  <si>
    <t>11. Law has five supernumerary places for half-time students and five supernumerary places for Aboriginal students.</t>
  </si>
  <si>
    <t>10. Physical Education and Kinesiology have a combined quota of 100.</t>
  </si>
  <si>
    <t>8.  Excludes B. of Music/B. of Educ. program.</t>
  </si>
  <si>
    <t>6.  There was no intake in 2012-13.</t>
  </si>
  <si>
    <t xml:space="preserve">4.  Engineering maintains up to 40 places for International students.  </t>
  </si>
  <si>
    <t xml:space="preserve">     University Entry requires university study before application to the program (University Entry does not include special or visiting students).</t>
  </si>
  <si>
    <t xml:space="preserve">     (Direct Transit figures are separated into those students that formally applied to Arts and Science and those students that transited automatically from University 1).</t>
  </si>
  <si>
    <t>3.  Direct Entry programs admit students directly from high school. Direct Transit programs allow students to transit in automatically from University 1</t>
  </si>
  <si>
    <t>2.  Registered status reflects whether students were registered for the Fall Term, as at November 1.</t>
  </si>
  <si>
    <t xml:space="preserve">1.  Figures for some programs reflect only qualified applicants. </t>
  </si>
  <si>
    <t>Ratio of Doctoral to Research-Based Master's</t>
  </si>
  <si>
    <t>1. The self-declaration is voluntary therefore the numbers reported are less than the total population of Canadian Aboriginal students on campus.</t>
  </si>
  <si>
    <t>Graduated Students 
as a % of Cohort</t>
  </si>
  <si>
    <t>Table 9: Percentage of Ph.D. Cohorts That Graduated</t>
  </si>
  <si>
    <t xml:space="preserve">Table 1: </t>
  </si>
  <si>
    <t>Graduate Student Enrolment as a Percentage of Total Enrolment</t>
  </si>
  <si>
    <t xml:space="preserve">Table 2: </t>
  </si>
  <si>
    <t>Ratio of Doctoral to Research-Based Master's Students From Cohort Average</t>
  </si>
  <si>
    <t xml:space="preserve">Table 3: </t>
  </si>
  <si>
    <t xml:space="preserve">Table 4a: </t>
  </si>
  <si>
    <t xml:space="preserve">Table 4b: </t>
  </si>
  <si>
    <t>International Undergraduate Enrolment as a Percentage of Total Undergraduate Enrolment</t>
  </si>
  <si>
    <t xml:space="preserve">Table 4c: </t>
  </si>
  <si>
    <t>International Graduate Enrolment as a Percentage of Total Graduate Enrolment</t>
  </si>
  <si>
    <t xml:space="preserve">Table 5: </t>
  </si>
  <si>
    <t>Percentage of Continuing Full-Time Direct Entry Students to Year 2</t>
  </si>
  <si>
    <t>Seven-Year Undergraduate Graduation as a Percentage of Full–Time Direct Entry Enrolment</t>
  </si>
  <si>
    <t xml:space="preserve">Table 7: </t>
  </si>
  <si>
    <t>Table 8a-1:</t>
  </si>
  <si>
    <t xml:space="preserve">Table 8a-2: </t>
  </si>
  <si>
    <t>Table 9:</t>
  </si>
  <si>
    <t>Percentage of Ph.D. Cohorts That Graduated</t>
  </si>
  <si>
    <t>Median Number of Months to Completion for Research-Based Master's Students</t>
  </si>
  <si>
    <t xml:space="preserve">Table 10a-1: </t>
  </si>
  <si>
    <t>Median Number of Months to Completion for Ph.D. Students</t>
  </si>
  <si>
    <t>Table 10a-2:</t>
  </si>
  <si>
    <t>Table 11:</t>
  </si>
  <si>
    <t>Table 12:</t>
  </si>
  <si>
    <r>
      <t>Data to accompany targets outlined in the</t>
    </r>
    <r>
      <rPr>
        <i/>
        <sz val="10"/>
        <color theme="1"/>
        <rFont val="Arial"/>
        <family val="2"/>
      </rPr>
      <t xml:space="preserve"> SEM Planning Framework: 2013-2018</t>
    </r>
  </si>
  <si>
    <t xml:space="preserve">7.  Fall 2012 intake comprised of newly admitted and previously admitted students. Applicants/Registered reflects only newly admitted students. </t>
  </si>
  <si>
    <t>Median Number of Terms to Completion for Research-Based Master's Students</t>
  </si>
  <si>
    <t>Median Number of Terms to Completion for Ph.D. Students</t>
  </si>
  <si>
    <t>(Table #s equivalent to tab # in workbook)</t>
  </si>
  <si>
    <t>Dentistry</t>
  </si>
  <si>
    <t>OVERALL</t>
  </si>
  <si>
    <t>Table of Contents</t>
  </si>
  <si>
    <t>Fall Term 2009 to 2013</t>
  </si>
  <si>
    <t>9. The Biomedical Engineering program in Graduate Studies is new in Fall Term 2012.</t>
  </si>
  <si>
    <t>1:2.2</t>
  </si>
  <si>
    <t>1:4.0</t>
  </si>
  <si>
    <t>1:1.8</t>
  </si>
  <si>
    <t>1:3.9</t>
  </si>
  <si>
    <t>1:1.9</t>
  </si>
  <si>
    <t>1:8.5</t>
  </si>
  <si>
    <t>(Data source: Fall Term 2013 enrolment, The University of Manitoba)</t>
  </si>
  <si>
    <t>Table 7: Percentage of Research–Based Master's Cohorts That Graduated</t>
  </si>
  <si>
    <t>(Data source: Strategic Resource Planning 2014-15: Student Data, The University of Manitoba).</t>
  </si>
  <si>
    <t>(Data source: January 2014 Metrics Workbook, The University of Manitoba).</t>
  </si>
  <si>
    <r>
      <t xml:space="preserve">% of Cohort to Year 2 </t>
    </r>
    <r>
      <rPr>
        <b/>
        <vertAlign val="superscript"/>
        <sz val="9"/>
        <color theme="1"/>
        <rFont val="Arial"/>
        <family val="2"/>
      </rPr>
      <t>2</t>
    </r>
  </si>
  <si>
    <t>2. Percentages include those who graduated at the end of Year 2.</t>
  </si>
  <si>
    <t xml:space="preserve">    There were six students in 2012 and five students in 2013 with this classification.</t>
  </si>
  <si>
    <t>(Data source: Strategic Resource Planning 2014-15: Student Data, The University of Manitoba)</t>
  </si>
  <si>
    <t>Table 2: Ratio of Doctoral to Research-Based Master's Students From Cohort Average</t>
  </si>
  <si>
    <r>
      <t>Public Administration</t>
    </r>
    <r>
      <rPr>
        <vertAlign val="superscript"/>
        <sz val="9"/>
        <color theme="1"/>
        <rFont val="Arial"/>
        <family val="2"/>
      </rPr>
      <t>5</t>
    </r>
  </si>
  <si>
    <t>1. Cohorts were not necessarily consecutive; last three were used.</t>
  </si>
  <si>
    <t>5. Effective in 2003, Public Administration was reported under the Faculty of Arts.</t>
  </si>
  <si>
    <t>2011-2012</t>
  </si>
  <si>
    <r>
      <t>New Fall 2011</t>
    </r>
    <r>
      <rPr>
        <i/>
        <vertAlign val="superscript"/>
        <sz val="9"/>
        <rFont val="Arial"/>
        <family val="2"/>
      </rPr>
      <t xml:space="preserve">5 </t>
    </r>
  </si>
  <si>
    <t xml:space="preserve">5.  In Fall 2011 and Fall 2012, these faculties/schools began offering Direct Entry options. Quotas for these entry options have not yet been finalized. </t>
  </si>
  <si>
    <t>Percentage of Research–Based Master's Cohorts That Graduated</t>
  </si>
  <si>
    <t>1:1.2</t>
  </si>
  <si>
    <t>1:1.0</t>
  </si>
  <si>
    <t>1:1.1</t>
  </si>
  <si>
    <t>1:2.4</t>
  </si>
  <si>
    <t>1:3.3</t>
  </si>
  <si>
    <t>1:0.7</t>
  </si>
  <si>
    <r>
      <t xml:space="preserve">2005-06 cohort as of June 2012 </t>
    </r>
    <r>
      <rPr>
        <vertAlign val="superscript"/>
        <sz val="10"/>
        <rFont val="Arial"/>
        <family val="2"/>
      </rPr>
      <t>1</t>
    </r>
  </si>
  <si>
    <r>
      <t>Direct Entry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Cohort Size</t>
    </r>
  </si>
  <si>
    <r>
      <t>Graduation</t>
    </r>
    <r>
      <rPr>
        <b/>
        <vertAlign val="superscript"/>
        <sz val="9"/>
        <color theme="1"/>
        <rFont val="Arial"/>
        <family val="2"/>
      </rPr>
      <t>3</t>
    </r>
  </si>
  <si>
    <t>1. Data from 2006-07 cohort unavailable.</t>
  </si>
  <si>
    <t>2. Direct Entry programs accept students on the basis of high school grades or equivalent.</t>
  </si>
  <si>
    <t>3. Shows students that have graduated from any Faculty, not necessarily ones they were admitted to, although this is mostly the case.</t>
  </si>
  <si>
    <t>Total</t>
  </si>
  <si>
    <t>Notes:</t>
  </si>
  <si>
    <t xml:space="preserve"> TOTAL</t>
  </si>
  <si>
    <t>International Student Enrolment as a Percentage of Enrolment</t>
  </si>
  <si>
    <t>Table 4a: International Student Enrolment as a Percentage of Enrolment</t>
  </si>
  <si>
    <t>Undergraduate Students 
as a % of all Undergraduate Students</t>
  </si>
  <si>
    <t xml:space="preserve">Graduate Students 
as a % of all Graduate Students </t>
  </si>
  <si>
    <t>4. Effective in 2003, Public Administration was reported under the Faculty of Arts.</t>
  </si>
  <si>
    <r>
      <t>Public Administration</t>
    </r>
    <r>
      <rPr>
        <vertAlign val="superscript"/>
        <sz val="9"/>
        <color theme="1"/>
        <rFont val="Arial"/>
        <family val="2"/>
      </rPr>
      <t>4</t>
    </r>
  </si>
  <si>
    <t>Self-Declared Aboriginal Student Enrolment as a Percentage of Enrolment</t>
  </si>
  <si>
    <r>
      <t>Table 3: Self-Declared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Aboriginal Student Enrolment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as a Percentage of Enrolment</t>
    </r>
  </si>
  <si>
    <t>Table 11: Undergraduate Targets/Applicants/Admittances/Registrations</t>
  </si>
  <si>
    <t>Undergraduate Targets/Applicants/Admittances/Registrations</t>
  </si>
  <si>
    <t>Table 6b:</t>
  </si>
  <si>
    <r>
      <t>Graduation</t>
    </r>
    <r>
      <rPr>
        <b/>
        <vertAlign val="superscript"/>
        <sz val="9"/>
        <color theme="1"/>
        <rFont val="Arial"/>
        <family val="2"/>
      </rPr>
      <t>2</t>
    </r>
  </si>
  <si>
    <t>6. Small programs increase the variability of outcomes.</t>
  </si>
  <si>
    <t>9. Clayton H. Riddell Faculty of Environment, Earth, and Resources was new in 2003.</t>
  </si>
  <si>
    <t>Graduation 
Same Faculty</t>
  </si>
  <si>
    <t>Continuation</t>
  </si>
  <si>
    <t>Attrition</t>
  </si>
  <si>
    <t>70% - 88%</t>
  </si>
  <si>
    <t>12% - 30%</t>
  </si>
  <si>
    <t>59% - 69%</t>
  </si>
  <si>
    <t>63% - 73%</t>
  </si>
  <si>
    <t>2% - 10%</t>
  </si>
  <si>
    <t>25% - 29%</t>
  </si>
  <si>
    <t>67% - 77%</t>
  </si>
  <si>
    <t>78% - 84%</t>
  </si>
  <si>
    <t>2% - 5%</t>
  </si>
  <si>
    <t>15% - 17%</t>
  </si>
  <si>
    <t>26% - 42%</t>
  </si>
  <si>
    <t>56% - 75%</t>
  </si>
  <si>
    <t>2% - 6%</t>
  </si>
  <si>
    <t>23% - 38%</t>
  </si>
  <si>
    <t>51% - 54%</t>
  </si>
  <si>
    <t>7% - 9%</t>
  </si>
  <si>
    <t>39% - 40%</t>
  </si>
  <si>
    <t>42% - 48%</t>
  </si>
  <si>
    <t>64% - 69%</t>
  </si>
  <si>
    <t>1% - 3%</t>
  </si>
  <si>
    <t>29% - 36%</t>
  </si>
  <si>
    <t>34% - 38%</t>
  </si>
  <si>
    <t>58% - 70%</t>
  </si>
  <si>
    <t>3% - 7%</t>
  </si>
  <si>
    <t>26% - 35%</t>
  </si>
  <si>
    <t>57% - 59%</t>
  </si>
  <si>
    <t>71% - 75%</t>
  </si>
  <si>
    <t>2% - 4%</t>
  </si>
  <si>
    <t>23% - 26%</t>
  </si>
  <si>
    <t>52% - 56%</t>
  </si>
  <si>
    <t>73% - 75%</t>
  </si>
  <si>
    <t>5% - 6%</t>
  </si>
  <si>
    <t>19% - 22%</t>
  </si>
  <si>
    <t>72% - 81%</t>
  </si>
  <si>
    <t>81% - 84%</t>
  </si>
  <si>
    <t>15% - 18%</t>
  </si>
  <si>
    <t>80% - 89%</t>
  </si>
  <si>
    <t>86% - 93%</t>
  </si>
  <si>
    <t>0% - 1%</t>
  </si>
  <si>
    <t>6% - 13%</t>
  </si>
  <si>
    <t>87% - 91%</t>
  </si>
  <si>
    <t>89% - 94%</t>
  </si>
  <si>
    <t>5% - 10%</t>
  </si>
  <si>
    <t>96% - 100%</t>
  </si>
  <si>
    <t>0% - 4%</t>
  </si>
  <si>
    <t>94% - 100%</t>
  </si>
  <si>
    <t>0% - 6%</t>
  </si>
  <si>
    <t>95% - 97%</t>
  </si>
  <si>
    <t>96% - 97%</t>
  </si>
  <si>
    <t>3% - 4%</t>
  </si>
  <si>
    <t>69% - 81%</t>
  </si>
  <si>
    <t>83% - 88%</t>
  </si>
  <si>
    <t>12% - 15%</t>
  </si>
  <si>
    <t>83% - 85%</t>
  </si>
  <si>
    <t>88% - 90%</t>
  </si>
  <si>
    <t>0% - 3%</t>
  </si>
  <si>
    <t>9% - 11%</t>
  </si>
  <si>
    <t>79% - 84%</t>
  </si>
  <si>
    <t>80% - 85%</t>
  </si>
  <si>
    <t>0% - 2%</t>
  </si>
  <si>
    <t>13% - 20%</t>
  </si>
  <si>
    <t>91% - 93%</t>
  </si>
  <si>
    <t>93% - 96%</t>
  </si>
  <si>
    <t>4% - 7%</t>
  </si>
  <si>
    <t>95% - 98%</t>
  </si>
  <si>
    <t>97% - 100%</t>
  </si>
  <si>
    <t>89% - 93%</t>
  </si>
  <si>
    <t>91% - 94%</t>
  </si>
  <si>
    <t>5% - 7%</t>
  </si>
  <si>
    <t>89% - 96%</t>
  </si>
  <si>
    <t>91% - 100%</t>
  </si>
  <si>
    <t>0% - 9%</t>
  </si>
  <si>
    <t>68% - 88%</t>
  </si>
  <si>
    <t>11% - 28%</t>
  </si>
  <si>
    <t xml:space="preserve">5. Includes only those students who entered these faculties in their first year at the University of Manitoba.  </t>
  </si>
  <si>
    <t xml:space="preserve">    Does not include students who transfer from University 1 or any other faculty.</t>
  </si>
  <si>
    <t xml:space="preserve">7. Includes students who transferred from another university to the University of Manitoba.  </t>
  </si>
  <si>
    <t>8. Includes students who transited from University 1 to either Arts or Science.  Analysis begins when entering Arts or Science.</t>
  </si>
  <si>
    <t>Direct Entry</t>
  </si>
  <si>
    <t>University Entry</t>
  </si>
  <si>
    <t>Agricultural &amp; Food Sciences</t>
  </si>
  <si>
    <t>Business, Asper School Of</t>
  </si>
  <si>
    <t xml:space="preserve">Environment, Earth, And Resources, </t>
  </si>
  <si>
    <t>Clayton H. Riddell Faculty Of</t>
  </si>
  <si>
    <t xml:space="preserve">Kinesiology And Recreation Management    </t>
  </si>
  <si>
    <r>
      <t>NA</t>
    </r>
    <r>
      <rPr>
        <vertAlign val="superscript"/>
        <sz val="9"/>
        <color theme="1"/>
        <rFont val="Arial"/>
        <family val="2"/>
        <scheme val="minor"/>
      </rPr>
      <t>9</t>
    </r>
  </si>
  <si>
    <r>
      <t xml:space="preserve">Agriculture, School Of </t>
    </r>
    <r>
      <rPr>
        <vertAlign val="superscript"/>
        <sz val="9"/>
        <color indexed="8"/>
        <rFont val="Arial"/>
        <family val="2"/>
      </rPr>
      <t>5</t>
    </r>
  </si>
  <si>
    <r>
      <t xml:space="preserve">Art, School Of </t>
    </r>
    <r>
      <rPr>
        <vertAlign val="superscript"/>
        <sz val="9"/>
        <color indexed="8"/>
        <rFont val="Arial"/>
        <family val="2"/>
      </rPr>
      <t>5,6</t>
    </r>
  </si>
  <si>
    <r>
      <t xml:space="preserve">Engineering </t>
    </r>
    <r>
      <rPr>
        <vertAlign val="superscript"/>
        <sz val="9"/>
        <color indexed="8"/>
        <rFont val="Arial"/>
        <family val="2"/>
      </rPr>
      <t>5</t>
    </r>
  </si>
  <si>
    <r>
      <t xml:space="preserve">Music, Marcel A. Desautels Faculty Of </t>
    </r>
    <r>
      <rPr>
        <vertAlign val="superscript"/>
        <sz val="9"/>
        <color indexed="8"/>
        <rFont val="Arial"/>
        <family val="2"/>
      </rPr>
      <t>5,6</t>
    </r>
  </si>
  <si>
    <r>
      <t xml:space="preserve">Inter-University Transfer </t>
    </r>
    <r>
      <rPr>
        <b/>
        <vertAlign val="superscript"/>
        <sz val="9"/>
        <color indexed="8"/>
        <rFont val="Arial"/>
        <family val="2"/>
      </rPr>
      <t>7</t>
    </r>
  </si>
  <si>
    <r>
      <t xml:space="preserve">Transit From University 1 </t>
    </r>
    <r>
      <rPr>
        <b/>
        <vertAlign val="superscript"/>
        <sz val="9"/>
        <color indexed="8"/>
        <rFont val="Arial"/>
        <family val="2"/>
      </rPr>
      <t>8</t>
    </r>
  </si>
  <si>
    <t>Comparison of Student Outcomes After 7 Years</t>
  </si>
  <si>
    <t>by Faculty/School and Department for the cohorts from 2004 to 2012</t>
  </si>
  <si>
    <t>as at Fall 2013</t>
  </si>
  <si>
    <t>% Graduated</t>
  </si>
  <si>
    <t>Major Description</t>
  </si>
  <si>
    <t>Cohort Year</t>
  </si>
  <si>
    <t>Status</t>
  </si>
  <si>
    <t>Number of Students</t>
  </si>
  <si>
    <t>% Graduated or Promoted</t>
  </si>
  <si>
    <t>% VW</t>
  </si>
  <si>
    <t>% Cont</t>
  </si>
  <si>
    <t>Median # Months to Graduate</t>
  </si>
  <si>
    <t>Average # Months to VW</t>
  </si>
  <si>
    <t>Year 2</t>
  </si>
  <si>
    <t>Year 3</t>
  </si>
  <si>
    <t>Year 4</t>
  </si>
  <si>
    <t>Year 5</t>
  </si>
  <si>
    <t>Agribusiness and Agric Econ</t>
  </si>
  <si>
    <t>2005</t>
  </si>
  <si>
    <t>Complete</t>
  </si>
  <si>
    <t>2006</t>
  </si>
  <si>
    <t>2007</t>
  </si>
  <si>
    <t>2008</t>
  </si>
  <si>
    <t>2009</t>
  </si>
  <si>
    <t>After 4 yrs</t>
  </si>
  <si>
    <t>2010</t>
  </si>
  <si>
    <t>After 3 yrs</t>
  </si>
  <si>
    <t>2011</t>
  </si>
  <si>
    <t>After 2 yrs</t>
  </si>
  <si>
    <t>2012</t>
  </si>
  <si>
    <t>After 1 yr</t>
  </si>
  <si>
    <t>Animal Science</t>
  </si>
  <si>
    <t>2004</t>
  </si>
  <si>
    <t>Biosystems Engineering</t>
  </si>
  <si>
    <t>Entomology</t>
  </si>
  <si>
    <t>Food Science</t>
  </si>
  <si>
    <t>Plant Science</t>
  </si>
  <si>
    <t>Soil Science</t>
  </si>
  <si>
    <t>Faculty/School Total by Year</t>
  </si>
  <si>
    <t>City Planning</t>
  </si>
  <si>
    <t>Interior Design</t>
  </si>
  <si>
    <t>Landscape Architecture</t>
  </si>
  <si>
    <t>Anthropology</t>
  </si>
  <si>
    <t>Anthropology IIS</t>
  </si>
  <si>
    <t>Classics</t>
  </si>
  <si>
    <t>Economics</t>
  </si>
  <si>
    <t>Economics IIP</t>
  </si>
  <si>
    <t>English</t>
  </si>
  <si>
    <t>French</t>
  </si>
  <si>
    <t>German</t>
  </si>
  <si>
    <t>German &amp; Slavic Studies</t>
  </si>
  <si>
    <t>History</t>
  </si>
  <si>
    <t>Icelandic</t>
  </si>
  <si>
    <t>Linguistics</t>
  </si>
  <si>
    <t>Native Studies</t>
  </si>
  <si>
    <t>Philosophy</t>
  </si>
  <si>
    <t>Political Studies</t>
  </si>
  <si>
    <t>Psychology</t>
  </si>
  <si>
    <t>Religion</t>
  </si>
  <si>
    <t>School Psychology 2 Yr Program</t>
  </si>
  <si>
    <t>Slavic Studies</t>
  </si>
  <si>
    <t>Sociology</t>
  </si>
  <si>
    <t>Management</t>
  </si>
  <si>
    <t>Management Interdisciplinary</t>
  </si>
  <si>
    <t>Oral Biology</t>
  </si>
  <si>
    <t>Pediatric Dentistry</t>
  </si>
  <si>
    <t>Periodontics</t>
  </si>
  <si>
    <t>Preventive Dental Sciences</t>
  </si>
  <si>
    <t>Adult &amp; Post-Secondary Educ.</t>
  </si>
  <si>
    <t>Adult Education</t>
  </si>
  <si>
    <t>Counsellor Education</t>
  </si>
  <si>
    <t>Curriculum Teaching &amp; Learning</t>
  </si>
  <si>
    <t>Curriculum,Teaching &amp; Learning</t>
  </si>
  <si>
    <t>Educ Admin Fndns &amp; Psych IIP</t>
  </si>
  <si>
    <t>Educ Admin Fndns &amp; Psychology</t>
  </si>
  <si>
    <t>Education Administration</t>
  </si>
  <si>
    <t>English as a Second Language</t>
  </si>
  <si>
    <t>General Curriculum</t>
  </si>
  <si>
    <t>Inclusive Special Education</t>
  </si>
  <si>
    <t>Language and Literacy</t>
  </si>
  <si>
    <t>Post Secondary Education</t>
  </si>
  <si>
    <t>Second Language Education</t>
  </si>
  <si>
    <t>Social Foundations of Educ.</t>
  </si>
  <si>
    <t>Civil Engineering</t>
  </si>
  <si>
    <t>Electrical and Computer Eng.</t>
  </si>
  <si>
    <t>Mechanical &amp; Industrial Engin</t>
  </si>
  <si>
    <t>Mechanical Engineering</t>
  </si>
  <si>
    <t xml:space="preserve">    Clayton H. Riddell Faculty of</t>
  </si>
  <si>
    <t>Environment and Geography</t>
  </si>
  <si>
    <t>Geography</t>
  </si>
  <si>
    <t>Geological Sciences</t>
  </si>
  <si>
    <t>Natural Resources Institute</t>
  </si>
  <si>
    <t>Peace &amp; Conflict Studies IIP</t>
  </si>
  <si>
    <t>Public Administration</t>
  </si>
  <si>
    <t>Family Social Sciences</t>
  </si>
  <si>
    <t>Human Nutritional Sciences</t>
  </si>
  <si>
    <t>Textile Sciences</t>
  </si>
  <si>
    <t>Kinesiology</t>
  </si>
  <si>
    <t>Kinesiology and Recreation</t>
  </si>
  <si>
    <t>Physical Education</t>
  </si>
  <si>
    <t>Recreation Studies</t>
  </si>
  <si>
    <t>Occupational Therapy 1 Year</t>
  </si>
  <si>
    <t>Biochem. and Medical Genetics</t>
  </si>
  <si>
    <t>Community Health Sciences</t>
  </si>
  <si>
    <t>Human Anatomy &amp; Cell Science</t>
  </si>
  <si>
    <t>Immunology</t>
  </si>
  <si>
    <t>Medical Microbiology</t>
  </si>
  <si>
    <t>Pathology</t>
  </si>
  <si>
    <t>Pharmacology &amp; Therapeutics</t>
  </si>
  <si>
    <t>Physician Assistant Education</t>
  </si>
  <si>
    <t>Physiology</t>
  </si>
  <si>
    <t>Surgery</t>
  </si>
  <si>
    <t>Music,</t>
  </si>
  <si>
    <t xml:space="preserve">     Marcel A. Desautels Faculty of</t>
  </si>
  <si>
    <t>Composition</t>
  </si>
  <si>
    <t>Conducting</t>
  </si>
  <si>
    <t>Performance</t>
  </si>
  <si>
    <t>Nurse Practitioner</t>
  </si>
  <si>
    <t>Biological Sciences</t>
  </si>
  <si>
    <t>Botany</t>
  </si>
  <si>
    <t>Chemistry</t>
  </si>
  <si>
    <t>Computer Science</t>
  </si>
  <si>
    <t>Math Comp &amp; Stat Sciences</t>
  </si>
  <si>
    <t>Mathematics</t>
  </si>
  <si>
    <t>Microbiology</t>
  </si>
  <si>
    <t>Physics</t>
  </si>
  <si>
    <t>Physics and Astronomy</t>
  </si>
  <si>
    <t>Statistics</t>
  </si>
  <si>
    <t>Zoology</t>
  </si>
  <si>
    <t>Social - Clinical Intervention</t>
  </si>
  <si>
    <t>Social Services Admin.</t>
  </si>
  <si>
    <t>Social Work Distance</t>
  </si>
  <si>
    <t>Overall Total by Year</t>
  </si>
  <si>
    <t>Fine Arts</t>
  </si>
  <si>
    <t>Finance</t>
  </si>
  <si>
    <t>Generalist</t>
  </si>
  <si>
    <t>HR Mgmt &amp; Org Behaviour</t>
  </si>
  <si>
    <t>Health Administration</t>
  </si>
  <si>
    <t>Marketing</t>
  </si>
  <si>
    <t>Oral &amp; Maxillofacial Surgery</t>
  </si>
  <si>
    <t>Public Administration IUN</t>
  </si>
  <si>
    <t>Occupational Therapy 2 Year</t>
  </si>
  <si>
    <t>Physical Therapy</t>
  </si>
  <si>
    <t>1. New program in Fall Term 2010.</t>
  </si>
  <si>
    <r>
      <t>Art, School of</t>
    </r>
    <r>
      <rPr>
        <b/>
        <i/>
        <vertAlign val="superscript"/>
        <sz val="11"/>
        <color rgb="FF000000"/>
        <rFont val="Calibri"/>
        <family val="2"/>
      </rPr>
      <t>1</t>
    </r>
  </si>
  <si>
    <t xml:space="preserve">Ph.D. Students - Cumulative Rates of Graduation, Continuation, and Withdrawal </t>
  </si>
  <si>
    <t>by Faculty/School and Department for the cohorts from 2001 to 2012</t>
  </si>
  <si>
    <t>Year 6</t>
  </si>
  <si>
    <t>Year 7</t>
  </si>
  <si>
    <t>Year 8</t>
  </si>
  <si>
    <t>Year 9</t>
  </si>
  <si>
    <t>2001</t>
  </si>
  <si>
    <t>2002</t>
  </si>
  <si>
    <t>2003</t>
  </si>
  <si>
    <t>After 8 yrs</t>
  </si>
  <si>
    <t>After 7 yrs</t>
  </si>
  <si>
    <t>After 6 yrs</t>
  </si>
  <si>
    <t>After 5 yrs</t>
  </si>
  <si>
    <t>Animal Science IIP</t>
  </si>
  <si>
    <t>Biosystems Engineering IIP</t>
  </si>
  <si>
    <t>Biosystems Engineering IIS</t>
  </si>
  <si>
    <t>Food Science IIS</t>
  </si>
  <si>
    <t>Soil Science IIS</t>
  </si>
  <si>
    <t>Design and Planning</t>
  </si>
  <si>
    <t>French, Spanish, Italian IIP</t>
  </si>
  <si>
    <t>Psychology IIP</t>
  </si>
  <si>
    <t>Sociology IIP</t>
  </si>
  <si>
    <t>Management IIP</t>
  </si>
  <si>
    <t>Ad Hoc</t>
  </si>
  <si>
    <t>Administration</t>
  </si>
  <si>
    <t>Geological Sciences IIP</t>
  </si>
  <si>
    <t>Natural Resources &amp; Env Mgmt</t>
  </si>
  <si>
    <t>Design and Planning IIP</t>
  </si>
  <si>
    <t>Ind. Interdisciplinary Program</t>
  </si>
  <si>
    <t>Applied Health Sciences</t>
  </si>
  <si>
    <t>Community Health Sciences IIS</t>
  </si>
  <si>
    <t>Genetics</t>
  </si>
  <si>
    <t>Human Genetics</t>
  </si>
  <si>
    <t>Physiology IIP</t>
  </si>
  <si>
    <t>Nursing IIP</t>
  </si>
  <si>
    <t>Botany IIP</t>
  </si>
  <si>
    <t>Social Work IIP</t>
  </si>
  <si>
    <t>1. New program introduced in 2008.</t>
  </si>
  <si>
    <r>
      <t>Architecture</t>
    </r>
    <r>
      <rPr>
        <b/>
        <i/>
        <vertAlign val="superscript"/>
        <sz val="11"/>
        <color rgb="FF000000"/>
        <rFont val="Calibri"/>
        <family val="2"/>
      </rPr>
      <t>1</t>
    </r>
  </si>
  <si>
    <t>Table 13a:</t>
  </si>
  <si>
    <t>Table 13b:</t>
  </si>
  <si>
    <t>Table 13c:</t>
  </si>
  <si>
    <t>Course-Based Masters Students - Cumulative Rates of Graduation, Continuation, and Withdrawal, by Faculty/School and Department</t>
  </si>
  <si>
    <t>Research-Based Masters Students - Cumulative Rates of Graduation, Continuation, and Withdrawal, by Faculty/School and Department</t>
  </si>
  <si>
    <t>Ph.D. Students - Cumulative Rates of Graduation, Continuation, and Withdrawal, by Faculty/School and Department</t>
  </si>
  <si>
    <t>overall total has been moved within the regular faculty listing.</t>
  </si>
  <si>
    <t xml:space="preserve">Table 4a - For anonymity and confidentiality, providing a breakdown of Graduate Studies programs has been omitted. The Graduate Studies </t>
  </si>
  <si>
    <t xml:space="preserve">Table 4c - The Other category (PGME students) has been moved outside of the regular faculty listing to more accurately reflect graduate 
</t>
  </si>
  <si>
    <t xml:space="preserve">international student enrolment. For anonymity and confidentiality, providing a breakdown of Graduate Studies programs has been omitted. </t>
  </si>
  <si>
    <t>The Graduate Studies overall total has been moved within the regular faculty listing.</t>
  </si>
  <si>
    <t>Table 13a: Research-Based Masters Students - Cumulative Rates of Graduation, Continuation, and Withdrawal</t>
  </si>
  <si>
    <t>Table 13b: Course-Based Masters Students - Cumulative Rates of Graduation, Continuation, and Withdrawal</t>
  </si>
  <si>
    <t>Table 8b-1: Mean Number of Months to Completion for Research-Based Master's Students</t>
  </si>
  <si>
    <t>OVERALL MEAN</t>
  </si>
  <si>
    <t>Four most recent cohorts: 2001-2004</t>
  </si>
  <si>
    <t>Table 8b-1:</t>
  </si>
  <si>
    <t>Mean Number of Months to Completion for Research-Based Master's Students</t>
  </si>
  <si>
    <t>Table 8b-2:</t>
  </si>
  <si>
    <t>Mean Number of Terms to Completion for Research-Based Master's Students</t>
  </si>
  <si>
    <t>Table 10b-1:</t>
  </si>
  <si>
    <t>Mean Number of Months to Completion for Ph.D. Students</t>
  </si>
  <si>
    <t>Table 10b-2:</t>
  </si>
  <si>
    <t>Mean Number of Terms to Completion for Ph.D. Students</t>
  </si>
  <si>
    <t>Five most recent cohorts: 2004-2008</t>
  </si>
  <si>
    <r>
      <t>Medicine</t>
    </r>
    <r>
      <rPr>
        <vertAlign val="superscript"/>
        <sz val="9"/>
        <color indexed="8"/>
        <rFont val="Arial"/>
        <family val="2"/>
      </rPr>
      <t>1</t>
    </r>
  </si>
  <si>
    <r>
      <t>Medical Rehabilitation</t>
    </r>
    <r>
      <rPr>
        <vertAlign val="superscript"/>
        <sz val="9"/>
        <color indexed="8"/>
        <rFont val="Arial"/>
        <family val="2"/>
      </rPr>
      <t>2</t>
    </r>
  </si>
  <si>
    <t>1. Does not include Postgraduate Medical Education students.</t>
  </si>
  <si>
    <t>2. The Bachelor of Medical Rehabilitation (Physical Therapy) is transitioning to a graduate program. There was no intake for Fall Term 2009 or Fall Term 2011.</t>
  </si>
  <si>
    <r>
      <t>Medical Rehabilitation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</si>
  <si>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t>4. A Joint Master's Program in Peace &amp; Conflict Studies, with the University of Winnipeg, was introduced in Fall Term 2010</t>
  </si>
  <si>
    <t>FACULTY MEAN</t>
  </si>
  <si>
    <r>
      <t>Table 8b-2: Mean Number of Terms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to Completion for Research-Based Master's Students</t>
    </r>
  </si>
  <si>
    <t xml:space="preserve">    in Food Science under Agricultural &amp; Food Sciences. Current students could elect to complete under the previous program.</t>
  </si>
  <si>
    <r>
      <t>Medicine</t>
    </r>
    <r>
      <rPr>
        <vertAlign val="superscript"/>
        <sz val="9"/>
        <color indexed="8"/>
        <rFont val="Arial"/>
        <family val="2"/>
      </rPr>
      <t>4</t>
    </r>
  </si>
  <si>
    <t>2. The PhD program in Food &amp; Nutritional Sciences was replaced by two PhD programs in Fall Term 2010 - one in Human Nutritional Sciences under Human Ecology and one</t>
  </si>
  <si>
    <t>4. Does not include Postgraduate Medical Education students.</t>
  </si>
  <si>
    <t>Four most recent cohorts from 2001-2004</t>
  </si>
  <si>
    <t>Table 10b-1: Mean Number of Months to Completion for Ph.D. Students</t>
  </si>
  <si>
    <r>
      <t>Table 10b-2: Mean Number of Terms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to Completion for Ph.D. Students</t>
    </r>
  </si>
  <si>
    <r>
      <t>Food &amp; Nutritional Sciences</t>
    </r>
    <r>
      <rPr>
        <vertAlign val="superscript"/>
        <sz val="9"/>
        <color theme="1"/>
        <rFont val="Arial"/>
        <family val="2"/>
      </rPr>
      <t>2</t>
    </r>
  </si>
  <si>
    <t>Fiscal Full-Time Equivalent (FFTE) Undergraduate Students per Teaching Faculty (FTE), 2010-2011 to 2013-2014</t>
  </si>
  <si>
    <t>Table 14:</t>
  </si>
  <si>
    <r>
      <t>per Teaching Faculty Full-Time Equivalent (FTE)</t>
    </r>
    <r>
      <rPr>
        <b/>
        <vertAlign val="superscript"/>
        <sz val="11"/>
        <color theme="1"/>
        <rFont val="Arial"/>
        <family val="2"/>
      </rPr>
      <t>1</t>
    </r>
  </si>
  <si>
    <t>2013-2014</t>
  </si>
  <si>
    <t>2010-2011</t>
  </si>
  <si>
    <t>Environment, Earth, and Resources, Clayton H. Riddell Faculty of</t>
  </si>
  <si>
    <t>University Average</t>
  </si>
  <si>
    <t>1. Teaching Faculty includes all Professors, Lecturers, Instructors, and Other Academics as at March 31.</t>
  </si>
  <si>
    <t xml:space="preserve">    Excludes Other Academics who are soley Research Academics.</t>
  </si>
  <si>
    <t>2. Dentistry includes the Faculty of Dentistry and the School of Dental Hygiene.</t>
  </si>
  <si>
    <t xml:space="preserve">Table 3 -   For anonymity and confidentiality, providing a breakdown of Graduate Studies programs has been omitted. The Graduate Studies </t>
  </si>
  <si>
    <t>1:1.6</t>
  </si>
  <si>
    <t>1:2.1</t>
  </si>
  <si>
    <t>1:0.3</t>
  </si>
  <si>
    <r>
      <t>Public Administration</t>
    </r>
    <r>
      <rPr>
        <vertAlign val="superscript"/>
        <sz val="9"/>
        <color theme="1"/>
        <rFont val="Arial"/>
        <family val="2"/>
      </rPr>
      <t>3</t>
    </r>
  </si>
  <si>
    <r>
      <t xml:space="preserve">Public Administration </t>
    </r>
    <r>
      <rPr>
        <vertAlign val="superscript"/>
        <sz val="9"/>
        <color theme="1"/>
        <rFont val="Arial"/>
        <family val="2"/>
      </rPr>
      <t>4</t>
    </r>
  </si>
  <si>
    <t>3. Effective in 2003, Public Administration was reported under the Faculty of Arts.</t>
  </si>
  <si>
    <r>
      <t>Agricultural and Food Sciences</t>
    </r>
    <r>
      <rPr>
        <vertAlign val="superscript"/>
        <sz val="9"/>
        <color indexed="8"/>
        <rFont val="Arial"/>
        <family val="2"/>
      </rPr>
      <t>3</t>
    </r>
  </si>
  <si>
    <r>
      <t>Medical Rehabilitation</t>
    </r>
    <r>
      <rPr>
        <vertAlign val="superscript"/>
        <sz val="9"/>
        <color indexed="8"/>
        <rFont val="Arial"/>
        <family val="2"/>
      </rPr>
      <t>5</t>
    </r>
  </si>
  <si>
    <r>
      <t>Nursing</t>
    </r>
    <r>
      <rPr>
        <vertAlign val="superscript"/>
        <sz val="9"/>
        <color indexed="8"/>
        <rFont val="Arial"/>
        <family val="2"/>
      </rPr>
      <t>6</t>
    </r>
  </si>
  <si>
    <t>5. The Bachelor of Medical Rehabilitation (Physical Therapy) is transitioning to a graduate program. There was no intake for Fall Term 2009 or Fall Term 2011.</t>
  </si>
  <si>
    <t>6. The Ph.D. program in Nursing is new in Fall Term 2012.</t>
  </si>
  <si>
    <r>
      <t>OVERALL</t>
    </r>
    <r>
      <rPr>
        <b/>
        <vertAlign val="superscript"/>
        <sz val="9"/>
        <color theme="1"/>
        <rFont val="Arial"/>
        <family val="2"/>
      </rPr>
      <t>5</t>
    </r>
  </si>
  <si>
    <t xml:space="preserve">5. Calculation includes additional international undergraduate students with enrolments classified as Other—in specifically arranged programs. </t>
  </si>
  <si>
    <r>
      <t>Nursing</t>
    </r>
    <r>
      <rPr>
        <vertAlign val="superscript"/>
        <sz val="9"/>
        <color indexed="8"/>
        <rFont val="Arial"/>
        <family val="2"/>
      </rPr>
      <t>3</t>
    </r>
  </si>
  <si>
    <t>3. The Ph.D. program in Nursing is new in Fall Term 2012.</t>
  </si>
  <si>
    <t xml:space="preserve">4. Refers to Post-Graduate Medical Education students. </t>
  </si>
  <si>
    <r>
      <t>Arts</t>
    </r>
    <r>
      <rPr>
        <vertAlign val="superscript"/>
        <sz val="9"/>
        <color indexed="8"/>
        <rFont val="Arial"/>
        <family val="2"/>
      </rPr>
      <t>4</t>
    </r>
  </si>
  <si>
    <r>
      <t>Business, Asper School of</t>
    </r>
    <r>
      <rPr>
        <vertAlign val="superscript"/>
        <sz val="9"/>
        <color indexed="8"/>
        <rFont val="Arial"/>
        <family val="2"/>
      </rPr>
      <t>5</t>
    </r>
  </si>
  <si>
    <t>4. Direct entry from high school introduced in 2013.</t>
  </si>
  <si>
    <t>5. Direct entry from high school introduced in 2011.</t>
  </si>
  <si>
    <t>7. Results for this Faculty are excluded because it was a relatively new program with too small of a cohort to make meaningful comparisons.</t>
  </si>
  <si>
    <r>
      <t>Arts</t>
    </r>
    <r>
      <rPr>
        <vertAlign val="superscript"/>
        <sz val="9"/>
        <color indexed="8"/>
        <rFont val="Arial"/>
        <family val="2"/>
      </rPr>
      <t>5</t>
    </r>
  </si>
  <si>
    <r>
      <t>Business, Asper School of</t>
    </r>
    <r>
      <rPr>
        <vertAlign val="superscript"/>
        <sz val="9"/>
        <color indexed="8"/>
        <rFont val="Arial"/>
        <family val="2"/>
      </rPr>
      <t>6</t>
    </r>
  </si>
  <si>
    <t>5. Direct entry from high school introduced in 2013.</t>
  </si>
  <si>
    <t>6. Direct entry from high school introduced in 2011.</t>
  </si>
  <si>
    <r>
      <t>Biomedical Engineering</t>
    </r>
    <r>
      <rPr>
        <vertAlign val="superscript"/>
        <sz val="9"/>
        <color theme="1"/>
        <rFont val="Arial"/>
        <family val="2"/>
      </rPr>
      <t>9</t>
    </r>
  </si>
  <si>
    <r>
      <t>Agricultural and Food Sciences (Degree)</t>
    </r>
    <r>
      <rPr>
        <vertAlign val="superscript"/>
        <sz val="9"/>
        <color indexed="8"/>
        <rFont val="Arial"/>
        <family val="2"/>
      </rPr>
      <t>4</t>
    </r>
  </si>
  <si>
    <r>
      <t>Agricultural and Food Sciences (Degree)</t>
    </r>
    <r>
      <rPr>
        <vertAlign val="superscript"/>
        <sz val="9"/>
        <color indexed="8"/>
        <rFont val="Arial"/>
        <family val="2"/>
      </rPr>
      <t>3</t>
    </r>
  </si>
  <si>
    <t>http://www.umanitoba.ca/admin/oia/students/1436.htm</t>
  </si>
  <si>
    <t>1. Categories of Graduation, Continuation or Attrition track students regardless of movement from original, or any, faculty at the University of Manitoba.</t>
  </si>
  <si>
    <t>4. Percentages in Graduation Same Faculty are included in overall Graduation.</t>
  </si>
  <si>
    <t>2. Percent ranges should not be averaged as cohorts vary in size; see website for details on cohorts.</t>
  </si>
  <si>
    <r>
      <t>Table 6b: Comparison of Student Outcomes After 7 Years
First Cohorts</t>
    </r>
    <r>
      <rPr>
        <b/>
        <vertAlign val="superscript"/>
        <sz val="11"/>
        <color theme="1"/>
        <rFont val="Arial"/>
        <family val="2"/>
      </rPr>
      <t>1,2</t>
    </r>
    <r>
      <rPr>
        <b/>
        <sz val="11"/>
        <color theme="1"/>
        <rFont val="Arial"/>
        <family val="2"/>
      </rPr>
      <t xml:space="preserve"> - 2003-2004 to 2005-2006
</t>
    </r>
    <r>
      <rPr>
        <b/>
        <sz val="10"/>
        <color theme="1"/>
        <rFont val="Arial"/>
        <family val="2"/>
      </rPr>
      <t>As at June 2013</t>
    </r>
  </si>
  <si>
    <r>
      <t>Students Entering as Full-Time</t>
    </r>
    <r>
      <rPr>
        <vertAlign val="superscript"/>
        <sz val="10"/>
        <rFont val="Arial"/>
        <family val="2"/>
      </rPr>
      <t>3</t>
    </r>
  </si>
  <si>
    <t>3. Full-time is based on 60% of normal load at November 1 of Year 1.  Registration in subsequent years may be at full or part-time status.</t>
  </si>
  <si>
    <t>Table 6a:</t>
  </si>
  <si>
    <r>
      <t>Interdisciplinary</t>
    </r>
    <r>
      <rPr>
        <vertAlign val="superscript"/>
        <sz val="9"/>
        <color theme="1"/>
        <rFont val="Arial"/>
        <family val="2"/>
      </rPr>
      <t>3</t>
    </r>
  </si>
  <si>
    <t>3. Effective 2003, newly admitted students in interdisciplinary graduate programs were reflected in the Faculty of their advisor.</t>
  </si>
  <si>
    <t>3. Effective 2003, newly admitted students in interdisciplinary graduate programs will be reflected in the Faculty of their advisor.</t>
  </si>
  <si>
    <r>
      <t>Food &amp; Nutritional Sciences</t>
    </r>
    <r>
      <rPr>
        <vertAlign val="superscript"/>
        <sz val="9"/>
        <color theme="1"/>
        <rFont val="Arial"/>
        <family val="2"/>
      </rPr>
      <t>3</t>
    </r>
  </si>
  <si>
    <t>3. The PhD program in Food &amp; Nutritional Sciences was replaced by two PhD programs in Fall Term 2010 - one in Human Nutritional Sciences under Human Ecology and one</t>
  </si>
  <si>
    <t>4. Effective 2003, newly admitted students in interdisciplinary graduate programs will be reflected in the Faculty of their advisor.</t>
  </si>
  <si>
    <r>
      <t>Interdisciplinary</t>
    </r>
    <r>
      <rPr>
        <vertAlign val="superscript"/>
        <sz val="9"/>
        <color theme="1"/>
        <rFont val="Arial"/>
        <family val="2"/>
      </rPr>
      <t>4</t>
    </r>
  </si>
  <si>
    <t>1. A term is equivalent to four months (e.g. 60 months = 15 terms).</t>
  </si>
  <si>
    <r>
      <t>Dental Hygiene</t>
    </r>
    <r>
      <rPr>
        <vertAlign val="superscript"/>
        <sz val="9"/>
        <color indexed="8"/>
        <rFont val="Arial"/>
        <family val="2"/>
      </rPr>
      <t>3</t>
    </r>
  </si>
  <si>
    <r>
      <t>Human Ecology</t>
    </r>
    <r>
      <rPr>
        <vertAlign val="superscript"/>
        <sz val="9"/>
        <color indexed="8"/>
        <rFont val="Arial"/>
        <family val="2"/>
      </rPr>
      <t>3</t>
    </r>
  </si>
  <si>
    <r>
      <t>Kinesiology and Recreation Management</t>
    </r>
    <r>
      <rPr>
        <vertAlign val="superscript"/>
        <sz val="9"/>
        <color indexed="8"/>
        <rFont val="Arial"/>
        <family val="2"/>
      </rPr>
      <t>3</t>
    </r>
  </si>
  <si>
    <r>
      <t>Science</t>
    </r>
    <r>
      <rPr>
        <vertAlign val="superscript"/>
        <sz val="9"/>
        <color indexed="8"/>
        <rFont val="Arial"/>
        <family val="2"/>
      </rPr>
      <t>3</t>
    </r>
  </si>
  <si>
    <t>3. Direct entry from high school introduced in 2012.</t>
  </si>
  <si>
    <r>
      <t>Dental Hygiene</t>
    </r>
    <r>
      <rPr>
        <vertAlign val="superscript"/>
        <sz val="9"/>
        <color indexed="8"/>
        <rFont val="Arial"/>
        <family val="2"/>
      </rPr>
      <t>4</t>
    </r>
  </si>
  <si>
    <r>
      <t>Human Ecology</t>
    </r>
    <r>
      <rPr>
        <vertAlign val="superscript"/>
        <sz val="9"/>
        <color indexed="8"/>
        <rFont val="Arial"/>
        <family val="2"/>
      </rPr>
      <t>4</t>
    </r>
  </si>
  <si>
    <r>
      <t>Kinesiology and Recreation Management</t>
    </r>
    <r>
      <rPr>
        <vertAlign val="superscript"/>
        <sz val="9"/>
        <color indexed="8"/>
        <rFont val="Arial"/>
        <family val="2"/>
      </rPr>
      <t>4</t>
    </r>
  </si>
  <si>
    <r>
      <t>Science</t>
    </r>
    <r>
      <rPr>
        <vertAlign val="superscript"/>
        <sz val="9"/>
        <color indexed="8"/>
        <rFont val="Arial"/>
        <family val="2"/>
      </rPr>
      <t>4</t>
    </r>
  </si>
  <si>
    <t>4. Direct entry from high school introduced in 2012.</t>
  </si>
  <si>
    <r>
      <t>Environment, Earth, and Resources</t>
    </r>
    <r>
      <rPr>
        <vertAlign val="superscript"/>
        <sz val="9"/>
        <color indexed="8"/>
        <rFont val="Arial"/>
        <family val="2"/>
      </rPr>
      <t>5,7</t>
    </r>
  </si>
  <si>
    <t>6. Results for this Faculty are excluded because it was a relatively new program with too small of a cohort to make meaningful comparisons.</t>
  </si>
  <si>
    <r>
      <t>Environment, Earth, and Resources</t>
    </r>
    <r>
      <rPr>
        <vertAlign val="superscript"/>
        <sz val="9"/>
        <color indexed="8"/>
        <rFont val="Arial"/>
        <family val="2"/>
      </rPr>
      <t>4,6</t>
    </r>
  </si>
  <si>
    <t>2011-12</t>
  </si>
  <si>
    <t>2012-13</t>
  </si>
  <si>
    <r>
      <t>Dentistry</t>
    </r>
    <r>
      <rPr>
        <vertAlign val="superscript"/>
        <sz val="10"/>
        <rFont val="Arial"/>
        <family val="2"/>
      </rPr>
      <t>2,3,4</t>
    </r>
  </si>
  <si>
    <t>5. Medicine includes the Faculty of Medicine and the School of Medical Rehabilitation.</t>
  </si>
  <si>
    <t>4. First-year direct entry students in Dental Hygiene are not included in the FFTE estimate, as they take courses from other Faculties.</t>
  </si>
  <si>
    <r>
      <t>Medicine</t>
    </r>
    <r>
      <rPr>
        <vertAlign val="superscript"/>
        <sz val="9"/>
        <color indexed="8"/>
        <rFont val="Arial"/>
        <family val="2"/>
      </rPr>
      <t>3,5</t>
    </r>
  </si>
  <si>
    <t>Full-Time</t>
  </si>
  <si>
    <t>Faculty/School</t>
  </si>
  <si>
    <t>Fall 2014</t>
  </si>
  <si>
    <t>Fall 2013</t>
  </si>
  <si>
    <t>% Change</t>
  </si>
  <si>
    <t xml:space="preserve">   </t>
  </si>
  <si>
    <t>Undergraduate Students</t>
  </si>
  <si>
    <t>n/a</t>
  </si>
  <si>
    <t xml:space="preserve">-   </t>
  </si>
  <si>
    <t>Environment, Earth and Resources,</t>
  </si>
  <si>
    <t xml:space="preserve">   Clayton H. Riddell, Faculty of</t>
  </si>
  <si>
    <t>Kinesiology &amp; Recreation Management</t>
  </si>
  <si>
    <t>Undergraduate Total</t>
  </si>
  <si>
    <t>Post-Graduate Medical Educ.</t>
  </si>
  <si>
    <t>University Total</t>
  </si>
  <si>
    <t>1.  Students enrolled in Distance Education or off-campus studies are included in their faculty/school of registration.</t>
  </si>
  <si>
    <t>2.  Effective Fall Term 2014, the Department of Human Nutritional Sciences moved from the Faculty of Human Ecology</t>
  </si>
  <si>
    <t xml:space="preserve">     to the Faculty of Agricultural and Food Sciences.  Year-over-year comparisons are not comparable.</t>
  </si>
  <si>
    <t>3.  Agriculture Diploma registration incomplete.</t>
  </si>
  <si>
    <t xml:space="preserve">4.  B.Sc. (Dentistry) are second or third year Dentistry students who registered for the B.Sc. Program in the summer term. </t>
  </si>
  <si>
    <t>5.  Students in the integrated B.Mus./B.Ed. program are in Music for years 3 and 4 and Education for year 5.</t>
  </si>
  <si>
    <t xml:space="preserve">6.  Includes students in General Studies and the diploma programs coordinated by Extended Education. </t>
  </si>
  <si>
    <t xml:space="preserve">     Students enrolled in online, off campus, or distance education credit courses are shown in their faculty of registration.</t>
  </si>
  <si>
    <t xml:space="preserve">7.  B.Sc. (Medicine) are second or third year Medicine students who registered for the B.Sc. Program in the summer term. </t>
  </si>
  <si>
    <t>8.  Includes William Norrie Centre, Distance and Northern programs.</t>
  </si>
  <si>
    <t xml:space="preserve">9. The University 1 program was introduced in 1998-99. Most "new" students, with limited or no university experience, </t>
  </si>
  <si>
    <t xml:space="preserve">     have registered under this program.</t>
  </si>
  <si>
    <t>10.  Includes all Joint Master's Program students.</t>
  </si>
  <si>
    <r>
      <t>Agricultural &amp; Food Sciences</t>
    </r>
    <r>
      <rPr>
        <vertAlign val="superscript"/>
        <sz val="9"/>
        <rFont val="Arial"/>
        <family val="2"/>
      </rPr>
      <t xml:space="preserve">2  </t>
    </r>
  </si>
  <si>
    <r>
      <t xml:space="preserve">Agriculture, School of </t>
    </r>
    <r>
      <rPr>
        <vertAlign val="superscript"/>
        <sz val="9"/>
        <rFont val="Arial"/>
        <family val="2"/>
      </rPr>
      <t>3</t>
    </r>
  </si>
  <si>
    <r>
      <t>B.Sc. Dentistry</t>
    </r>
    <r>
      <rPr>
        <vertAlign val="superscript"/>
        <sz val="9"/>
        <rFont val="Arial"/>
        <family val="2"/>
      </rPr>
      <t xml:space="preserve">4 </t>
    </r>
  </si>
  <si>
    <r>
      <t>Education</t>
    </r>
    <r>
      <rPr>
        <vertAlign val="superscript"/>
        <sz val="9"/>
        <rFont val="Arial"/>
        <family val="2"/>
      </rPr>
      <t xml:space="preserve">5  </t>
    </r>
  </si>
  <si>
    <r>
      <t>Extended Education</t>
    </r>
    <r>
      <rPr>
        <vertAlign val="superscript"/>
        <sz val="9"/>
        <rFont val="Arial"/>
        <family val="2"/>
      </rPr>
      <t xml:space="preserve">6 </t>
    </r>
  </si>
  <si>
    <r>
      <t>Human Ecology</t>
    </r>
    <r>
      <rPr>
        <vertAlign val="superscript"/>
        <sz val="9"/>
        <rFont val="Arial"/>
        <family val="2"/>
      </rPr>
      <t>2</t>
    </r>
  </si>
  <si>
    <r>
      <t>B.Sc. Medicine</t>
    </r>
    <r>
      <rPr>
        <vertAlign val="superscript"/>
        <sz val="9"/>
        <rFont val="Arial"/>
        <family val="2"/>
      </rPr>
      <t xml:space="preserve">7 </t>
    </r>
  </si>
  <si>
    <r>
      <t xml:space="preserve">Music, Marcel A. Desautels Faculty of </t>
    </r>
    <r>
      <rPr>
        <vertAlign val="superscript"/>
        <sz val="9"/>
        <rFont val="Arial"/>
        <family val="2"/>
      </rPr>
      <t xml:space="preserve">5 </t>
    </r>
  </si>
  <si>
    <r>
      <t>Social Work</t>
    </r>
    <r>
      <rPr>
        <vertAlign val="superscript"/>
        <sz val="9"/>
        <rFont val="Arial"/>
        <family val="2"/>
      </rPr>
      <t xml:space="preserve">8 </t>
    </r>
  </si>
  <si>
    <r>
      <t>University 1</t>
    </r>
    <r>
      <rPr>
        <vertAlign val="superscript"/>
        <sz val="9"/>
        <rFont val="Arial"/>
        <family val="2"/>
      </rPr>
      <t xml:space="preserve">9 </t>
    </r>
  </si>
  <si>
    <r>
      <t>Graduate Studies</t>
    </r>
    <r>
      <rPr>
        <vertAlign val="superscript"/>
        <sz val="9"/>
        <rFont val="Arial"/>
        <family val="2"/>
      </rPr>
      <t xml:space="preserve">10 </t>
    </r>
  </si>
  <si>
    <r>
      <t>Part-Time</t>
    </r>
    <r>
      <rPr>
        <b/>
        <vertAlign val="superscript"/>
        <sz val="10"/>
        <rFont val="Arial"/>
        <family val="2"/>
      </rPr>
      <t>1</t>
    </r>
  </si>
  <si>
    <t>Table 12. First Day of Class Fall 2014 Enrolment Summary by Faculty/School</t>
  </si>
  <si>
    <t>First Day of Class Fall 2014 Enrolment Summary by Faculty/School</t>
  </si>
  <si>
    <t>Fall Term</t>
  </si>
  <si>
    <t>DIRECT ENTRY TOTAL</t>
  </si>
  <si>
    <t>3. Standard Students are used for the School of Dental Hygiene, Faculty of Dentistry, and Faculty of Medicine FFTE estimates.</t>
  </si>
  <si>
    <r>
      <t>Last three most recent cohorts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available at the end of each year</t>
    </r>
  </si>
  <si>
    <t>Table 6a: Seven-Year Undergraduate Graduation as a Percentage of Full–Time Direct Entry Enrolment</t>
  </si>
  <si>
    <t>Table 14. Fiscal Full-Time Equivalent (FFTE) Undergraduate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</si>
</sst>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\ ;\(&quot;$&quot;#,##0\)"/>
    <numFmt numFmtId="165" formatCode="0.0%"/>
    <numFmt numFmtId="166" formatCode="0.0"/>
    <numFmt numFmtId="167" formatCode="mmmm\,\ dd\,yyyy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mmmm\ d\,\ yyyy"/>
  </numFmts>
  <fonts count="7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indexed="24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vertAlign val="superscript"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9"/>
      <color indexed="24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color indexed="24"/>
      <name val="Arial"/>
      <family val="2"/>
    </font>
    <font>
      <sz val="9"/>
      <color rgb="FF7030A0"/>
      <name val="Arial"/>
      <family val="2"/>
    </font>
    <font>
      <sz val="8"/>
      <name val="Arial"/>
      <family val="2"/>
    </font>
    <font>
      <strike/>
      <sz val="9"/>
      <color rgb="FF0070C0"/>
      <name val="Arial"/>
      <family val="2"/>
    </font>
    <font>
      <b/>
      <strike/>
      <sz val="9"/>
      <color rgb="FF0070C0"/>
      <name val="Arial"/>
      <family val="2"/>
    </font>
    <font>
      <sz val="8"/>
      <color indexed="24"/>
      <name val="Arial"/>
      <family val="2"/>
    </font>
    <font>
      <strike/>
      <sz val="8"/>
      <color rgb="FF0070C0"/>
      <name val="Arial"/>
      <family val="2"/>
    </font>
    <font>
      <vertAlign val="superscript"/>
      <sz val="10"/>
      <color theme="1"/>
      <name val="Arial"/>
      <family val="2"/>
    </font>
    <font>
      <sz val="10"/>
      <color indexed="24"/>
      <name val="Arial"/>
      <family val="2"/>
    </font>
    <font>
      <i/>
      <sz val="10"/>
      <color theme="1"/>
      <name val="Arial"/>
      <family val="2"/>
    </font>
    <font>
      <sz val="11"/>
      <color rgb="FF006100"/>
      <name val="Arial"/>
      <family val="2"/>
      <scheme val="minor"/>
    </font>
    <font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8"/>
      <name val="Arial"/>
      <family val="2"/>
      <scheme val="minor"/>
    </font>
    <font>
      <sz val="8"/>
      <color rgb="FF0070C0"/>
      <name val="Arial"/>
      <family val="2"/>
    </font>
    <font>
      <sz val="8"/>
      <color rgb="FF0070C0"/>
      <name val="Arial"/>
      <family val="2"/>
      <scheme val="minor"/>
    </font>
    <font>
      <sz val="10"/>
      <name val="MS Sans Serif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  <scheme val="minor"/>
    </font>
    <font>
      <vertAlign val="superscript"/>
      <sz val="9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indexed="64"/>
      <name val="Arial"/>
      <family val="2"/>
    </font>
    <font>
      <b/>
      <sz val="9"/>
      <color rgb="FF000000"/>
      <name val="Arial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vertAlign val="superscript"/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u/>
      <sz val="8"/>
      <color theme="10"/>
      <name val="Arial"/>
      <family val="2"/>
      <scheme val="minor"/>
    </font>
    <font>
      <b/>
      <sz val="11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  <scheme val="minor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10" fillId="0" borderId="0"/>
    <xf numFmtId="0" fontId="1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/>
    <xf numFmtId="0" fontId="10" fillId="0" borderId="3" applyNumberFormat="0" applyFont="0" applyFill="0" applyAlignment="0" applyProtection="0"/>
    <xf numFmtId="0" fontId="39" fillId="0" borderId="0"/>
    <xf numFmtId="0" fontId="41" fillId="3" borderId="0" applyNumberFormat="0" applyBorder="0" applyAlignment="0" applyProtection="0"/>
    <xf numFmtId="0" fontId="48" fillId="0" borderId="0"/>
    <xf numFmtId="0" fontId="5" fillId="0" borderId="0"/>
    <xf numFmtId="0" fontId="10" fillId="0" borderId="0"/>
    <xf numFmtId="0" fontId="48" fillId="0" borderId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/>
    <xf numFmtId="0" fontId="57" fillId="0" borderId="0"/>
    <xf numFmtId="0" fontId="50" fillId="0" borderId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</cellStyleXfs>
  <cellXfs count="57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9" fontId="11" fillId="0" borderId="0" xfId="1" applyNumberFormat="1" applyFont="1" applyBorder="1" applyAlignment="1">
      <alignment horizontal="right" vertical="center"/>
    </xf>
    <xf numFmtId="9" fontId="11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1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9" fontId="13" fillId="0" borderId="0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1" fillId="0" borderId="0" xfId="9" applyNumberFormat="1" applyFont="1" applyFill="1" applyBorder="1" applyAlignment="1">
      <alignment horizontal="right" vertical="center" indent="6"/>
    </xf>
    <xf numFmtId="165" fontId="11" fillId="0" borderId="0" xfId="9" applyNumberFormat="1" applyFont="1" applyBorder="1" applyAlignment="1">
      <alignment horizontal="right" vertical="center"/>
    </xf>
    <xf numFmtId="0" fontId="11" fillId="0" borderId="0" xfId="9" applyFont="1" applyFill="1" applyBorder="1" applyAlignment="1">
      <alignment horizontal="right" vertical="center"/>
    </xf>
    <xf numFmtId="165" fontId="11" fillId="0" borderId="0" xfId="9" applyNumberFormat="1" applyFont="1" applyFill="1" applyBorder="1" applyAlignment="1">
      <alignment horizontal="center" vertical="center"/>
    </xf>
    <xf numFmtId="0" fontId="11" fillId="0" borderId="0" xfId="9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7" fillId="0" borderId="1" xfId="0" applyFont="1" applyBorder="1" applyAlignment="1">
      <alignment vertical="center"/>
    </xf>
    <xf numFmtId="0" fontId="8" fillId="0" borderId="0" xfId="0" applyFont="1" applyBorder="1" applyAlignment="1"/>
    <xf numFmtId="0" fontId="11" fillId="0" borderId="0" xfId="1" applyFont="1" applyBorder="1" applyAlignment="1"/>
    <xf numFmtId="0" fontId="5" fillId="0" borderId="0" xfId="0" applyFont="1" applyFill="1" applyAlignment="1">
      <alignment horizontal="center" vertical="center"/>
    </xf>
    <xf numFmtId="9" fontId="11" fillId="0" borderId="0" xfId="1" applyNumberFormat="1" applyFont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9" fontId="13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/>
    <xf numFmtId="0" fontId="4" fillId="0" borderId="1" xfId="0" applyFont="1" applyBorder="1" applyAlignment="1">
      <alignment vertical="center"/>
    </xf>
    <xf numFmtId="0" fontId="11" fillId="0" borderId="0" xfId="9" applyFont="1" applyFill="1" applyBorder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Fill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8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/>
    <xf numFmtId="0" fontId="14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1" applyFont="1" applyFill="1" applyBorder="1" applyAlignment="1"/>
    <xf numFmtId="0" fontId="5" fillId="0" borderId="0" xfId="0" applyFont="1"/>
    <xf numFmtId="0" fontId="4" fillId="0" borderId="0" xfId="0" applyFont="1" applyAlignment="1">
      <alignment vertical="center"/>
    </xf>
    <xf numFmtId="165" fontId="11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 vertical="center" indent="6"/>
    </xf>
    <xf numFmtId="165" fontId="11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11" fillId="0" borderId="0" xfId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1" applyFont="1" applyBorder="1" applyAlignment="1"/>
    <xf numFmtId="0" fontId="8" fillId="0" borderId="1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9" fontId="11" fillId="0" borderId="0" xfId="1" quotePrefix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 applyAlignment="1"/>
    <xf numFmtId="0" fontId="13" fillId="0" borderId="1" xfId="2" applyNumberFormat="1" applyFont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10" fillId="0" borderId="0" xfId="15" applyFont="1" applyAlignment="1"/>
    <xf numFmtId="0" fontId="18" fillId="0" borderId="0" xfId="15" applyFont="1"/>
    <xf numFmtId="0" fontId="10" fillId="0" borderId="0" xfId="15" applyAlignment="1"/>
    <xf numFmtId="0" fontId="18" fillId="0" borderId="0" xfId="15" applyFont="1" applyAlignment="1">
      <alignment horizontal="centerContinuous"/>
    </xf>
    <xf numFmtId="0" fontId="18" fillId="0" borderId="0" xfId="15" applyFont="1" applyAlignment="1">
      <alignment horizontal="right"/>
    </xf>
    <xf numFmtId="0" fontId="23" fillId="0" borderId="0" xfId="15" applyFont="1"/>
    <xf numFmtId="0" fontId="24" fillId="0" borderId="0" xfId="15" quotePrefix="1" applyFont="1" applyAlignment="1">
      <alignment horizontal="left"/>
    </xf>
    <xf numFmtId="0" fontId="23" fillId="0" borderId="0" xfId="15" applyFont="1" applyAlignment="1">
      <alignment horizontal="right"/>
    </xf>
    <xf numFmtId="0" fontId="24" fillId="0" borderId="0" xfId="15" applyFont="1" applyAlignment="1">
      <alignment horizontal="centerContinuous"/>
    </xf>
    <xf numFmtId="0" fontId="11" fillId="0" borderId="0" xfId="15" applyFont="1"/>
    <xf numFmtId="0" fontId="24" fillId="0" borderId="0" xfId="15" quotePrefix="1" applyFont="1" applyAlignment="1">
      <alignment horizontal="center"/>
    </xf>
    <xf numFmtId="0" fontId="24" fillId="0" borderId="0" xfId="15" applyFont="1" applyFill="1" applyAlignment="1">
      <alignment horizontal="center"/>
    </xf>
    <xf numFmtId="0" fontId="24" fillId="0" borderId="0" xfId="15" applyFont="1" applyAlignment="1">
      <alignment horizontal="center"/>
    </xf>
    <xf numFmtId="0" fontId="24" fillId="0" borderId="1" xfId="15" applyFont="1" applyBorder="1" applyAlignment="1">
      <alignment horizontal="left"/>
    </xf>
    <xf numFmtId="0" fontId="24" fillId="0" borderId="1" xfId="15" quotePrefix="1" applyFont="1" applyBorder="1" applyAlignment="1">
      <alignment horizontal="center"/>
    </xf>
    <xf numFmtId="0" fontId="24" fillId="0" borderId="1" xfId="15" applyFont="1" applyBorder="1" applyAlignment="1">
      <alignment horizontal="center"/>
    </xf>
    <xf numFmtId="0" fontId="24" fillId="0" borderId="0" xfId="15" applyFont="1" applyBorder="1" applyAlignment="1">
      <alignment horizontal="left"/>
    </xf>
    <xf numFmtId="0" fontId="24" fillId="0" borderId="0" xfId="15" quotePrefix="1" applyFont="1" applyBorder="1" applyAlignment="1">
      <alignment horizontal="left"/>
    </xf>
    <xf numFmtId="0" fontId="24" fillId="0" borderId="0" xfId="15" applyFont="1" applyBorder="1" applyAlignment="1">
      <alignment horizontal="right"/>
    </xf>
    <xf numFmtId="0" fontId="24" fillId="0" borderId="0" xfId="15" applyFont="1" applyAlignment="1">
      <alignment horizontal="left"/>
    </xf>
    <xf numFmtId="0" fontId="26" fillId="0" borderId="0" xfId="15" quotePrefix="1" applyFont="1" applyAlignment="1">
      <alignment horizontal="left"/>
    </xf>
    <xf numFmtId="0" fontId="26" fillId="0" borderId="0" xfId="15" applyFont="1" applyAlignment="1">
      <alignment horizontal="right"/>
    </xf>
    <xf numFmtId="0" fontId="27" fillId="0" borderId="0" xfId="15" applyFont="1"/>
    <xf numFmtId="0" fontId="26" fillId="0" borderId="0" xfId="15" quotePrefix="1" applyFont="1" applyAlignment="1">
      <alignment horizontal="right"/>
    </xf>
    <xf numFmtId="0" fontId="18" fillId="0" borderId="0" xfId="15" quotePrefix="1" applyFont="1" applyAlignment="1">
      <alignment horizontal="right" indent="1"/>
    </xf>
    <xf numFmtId="0" fontId="18" fillId="0" borderId="0" xfId="15" applyFont="1" applyAlignment="1">
      <alignment horizontal="right" indent="1"/>
    </xf>
    <xf numFmtId="165" fontId="18" fillId="0" borderId="0" xfId="15" applyNumberFormat="1" applyFont="1" applyAlignment="1">
      <alignment horizontal="right" indent="1"/>
    </xf>
    <xf numFmtId="0" fontId="27" fillId="0" borderId="0" xfId="15" applyFont="1" applyAlignment="1">
      <alignment horizontal="right" indent="1"/>
    </xf>
    <xf numFmtId="0" fontId="18" fillId="0" borderId="0" xfId="15" applyFont="1" applyAlignment="1">
      <alignment horizontal="left" indent="1"/>
    </xf>
    <xf numFmtId="0" fontId="18" fillId="0" borderId="0" xfId="15" applyFont="1" applyFill="1" applyAlignment="1">
      <alignment horizontal="right" indent="1"/>
    </xf>
    <xf numFmtId="0" fontId="18" fillId="0" borderId="0" xfId="15" applyFont="1" applyFill="1" applyAlignment="1">
      <alignment horizontal="left" indent="1"/>
    </xf>
    <xf numFmtId="0" fontId="18" fillId="0" borderId="0" xfId="15" quotePrefix="1" applyFont="1" applyFill="1" applyBorder="1" applyAlignment="1">
      <alignment horizontal="right" indent="1"/>
    </xf>
    <xf numFmtId="0" fontId="18" fillId="0" borderId="0" xfId="15" applyFont="1" applyFill="1"/>
    <xf numFmtId="0" fontId="26" fillId="0" borderId="0" xfId="15" quotePrefix="1" applyFont="1" applyFill="1" applyAlignment="1">
      <alignment horizontal="right"/>
    </xf>
    <xf numFmtId="0" fontId="18" fillId="0" borderId="0" xfId="15" quotePrefix="1" applyFont="1" applyFill="1" applyAlignment="1">
      <alignment horizontal="center"/>
    </xf>
    <xf numFmtId="165" fontId="18" fillId="0" borderId="0" xfId="15" applyNumberFormat="1" applyFont="1" applyFill="1" applyAlignment="1">
      <alignment horizontal="right" indent="1"/>
    </xf>
    <xf numFmtId="0" fontId="18" fillId="0" borderId="0" xfId="15" quotePrefix="1" applyFont="1" applyFill="1" applyAlignment="1">
      <alignment horizontal="right"/>
    </xf>
    <xf numFmtId="165" fontId="18" fillId="0" borderId="0" xfId="15" applyNumberFormat="1" applyFont="1" applyAlignment="1">
      <alignment horizontal="left" indent="1"/>
    </xf>
    <xf numFmtId="0" fontId="29" fillId="0" borderId="0" xfId="15" applyFont="1"/>
    <xf numFmtId="0" fontId="27" fillId="0" borderId="0" xfId="15" quotePrefix="1" applyFont="1" applyFill="1" applyAlignment="1">
      <alignment horizontal="right"/>
    </xf>
    <xf numFmtId="165" fontId="18" fillId="0" borderId="0" xfId="15" applyNumberFormat="1" applyFont="1"/>
    <xf numFmtId="0" fontId="27" fillId="0" borderId="0" xfId="15" quotePrefix="1" applyFont="1" applyAlignment="1"/>
    <xf numFmtId="0" fontId="24" fillId="0" borderId="0" xfId="15" applyFont="1"/>
    <xf numFmtId="0" fontId="24" fillId="0" borderId="0" xfId="15" quotePrefix="1" applyFont="1" applyAlignment="1">
      <alignment horizontal="right"/>
    </xf>
    <xf numFmtId="0" fontId="24" fillId="0" borderId="0" xfId="15" applyFont="1" applyFill="1" applyAlignment="1">
      <alignment horizontal="right"/>
    </xf>
    <xf numFmtId="0" fontId="24" fillId="0" borderId="0" xfId="15" applyFont="1" applyAlignment="1">
      <alignment horizontal="right" indent="1"/>
    </xf>
    <xf numFmtId="165" fontId="24" fillId="0" borderId="0" xfId="15" applyNumberFormat="1" applyFont="1" applyAlignment="1">
      <alignment horizontal="right" indent="1"/>
    </xf>
    <xf numFmtId="0" fontId="24" fillId="0" borderId="0" xfId="15" quotePrefix="1" applyFont="1" applyAlignment="1">
      <alignment horizontal="right" indent="1"/>
    </xf>
    <xf numFmtId="0" fontId="31" fillId="0" borderId="0" xfId="15" applyFont="1"/>
    <xf numFmtId="0" fontId="18" fillId="0" borderId="0" xfId="15" applyFont="1" applyFill="1" applyAlignment="1">
      <alignment horizontal="right"/>
    </xf>
    <xf numFmtId="0" fontId="27" fillId="0" borderId="0" xfId="15" applyFont="1" applyFill="1" applyAlignment="1">
      <alignment horizontal="right"/>
    </xf>
    <xf numFmtId="0" fontId="26" fillId="0" borderId="0" xfId="15" applyFont="1" applyAlignment="1">
      <alignment horizontal="left"/>
    </xf>
    <xf numFmtId="165" fontId="18" fillId="0" borderId="0" xfId="15" applyNumberFormat="1" applyFont="1" applyAlignment="1">
      <alignment horizontal="center"/>
    </xf>
    <xf numFmtId="0" fontId="18" fillId="0" borderId="0" xfId="15" quotePrefix="1" applyFont="1" applyFill="1" applyBorder="1" applyAlignment="1">
      <alignment horizontal="right"/>
    </xf>
    <xf numFmtId="165" fontId="18" fillId="0" borderId="0" xfId="15" applyNumberFormat="1" applyFont="1" applyAlignment="1">
      <alignment horizontal="right"/>
    </xf>
    <xf numFmtId="0" fontId="13" fillId="0" borderId="0" xfId="15" applyFont="1" applyAlignment="1">
      <alignment horizontal="center"/>
    </xf>
    <xf numFmtId="0" fontId="26" fillId="0" borderId="0" xfId="15" quotePrefix="1" applyFont="1" applyAlignment="1">
      <alignment horizontal="center"/>
    </xf>
    <xf numFmtId="0" fontId="26" fillId="0" borderId="1" xfId="15" quotePrefix="1" applyFont="1" applyBorder="1" applyAlignment="1">
      <alignment horizontal="left"/>
    </xf>
    <xf numFmtId="0" fontId="24" fillId="0" borderId="1" xfId="15" applyFont="1" applyFill="1" applyBorder="1" applyAlignment="1">
      <alignment horizontal="right"/>
    </xf>
    <xf numFmtId="0" fontId="26" fillId="0" borderId="1" xfId="15" quotePrefix="1" applyFont="1" applyBorder="1" applyAlignment="1">
      <alignment horizontal="center"/>
    </xf>
    <xf numFmtId="0" fontId="26" fillId="0" borderId="0" xfId="15" quotePrefix="1" applyFont="1" applyBorder="1" applyAlignment="1">
      <alignment horizontal="left"/>
    </xf>
    <xf numFmtId="0" fontId="26" fillId="0" borderId="0" xfId="15" applyFont="1" applyFill="1" applyBorder="1" applyAlignment="1">
      <alignment horizontal="right"/>
    </xf>
    <xf numFmtId="0" fontId="26" fillId="0" borderId="0" xfId="15" applyFont="1" applyBorder="1" applyAlignment="1">
      <alignment horizontal="right"/>
    </xf>
    <xf numFmtId="0" fontId="26" fillId="0" borderId="0" xfId="15" applyFont="1" applyFill="1" applyAlignment="1">
      <alignment horizontal="right"/>
    </xf>
    <xf numFmtId="0" fontId="27" fillId="0" borderId="0" xfId="15" applyFont="1" applyFill="1"/>
    <xf numFmtId="166" fontId="18" fillId="0" borderId="0" xfId="15" applyNumberFormat="1" applyFont="1" applyFill="1" applyAlignment="1">
      <alignment horizontal="right" indent="1"/>
    </xf>
    <xf numFmtId="0" fontId="26" fillId="0" borderId="0" xfId="15" quotePrefix="1" applyFont="1" applyFill="1" applyAlignment="1">
      <alignment horizontal="left"/>
    </xf>
    <xf numFmtId="166" fontId="18" fillId="0" borderId="0" xfId="15" applyNumberFormat="1" applyFont="1" applyFill="1"/>
    <xf numFmtId="0" fontId="18" fillId="0" borderId="0" xfId="15" applyFont="1" applyFill="1" applyBorder="1" applyAlignment="1">
      <alignment horizontal="left" indent="1"/>
    </xf>
    <xf numFmtId="0" fontId="18" fillId="0" borderId="0" xfId="15" applyFont="1" applyFill="1" applyBorder="1" applyAlignment="1">
      <alignment horizontal="right" indent="1"/>
    </xf>
    <xf numFmtId="0" fontId="18" fillId="0" borderId="0" xfId="15" applyFont="1" applyFill="1" applyBorder="1" applyAlignment="1"/>
    <xf numFmtId="166" fontId="18" fillId="0" borderId="0" xfId="15" applyNumberFormat="1" applyFont="1" applyFill="1" applyAlignment="1">
      <alignment horizontal="right"/>
    </xf>
    <xf numFmtId="0" fontId="26" fillId="0" borderId="0" xfId="15" quotePrefix="1" applyFont="1" applyAlignment="1">
      <alignment horizontal="right" indent="1"/>
    </xf>
    <xf numFmtId="0" fontId="27" fillId="0" borderId="0" xfId="15" applyFont="1" applyFill="1" applyAlignment="1">
      <alignment horizontal="right" indent="1"/>
    </xf>
    <xf numFmtId="0" fontId="18" fillId="0" borderId="0" xfId="15" quotePrefix="1" applyFont="1" applyFill="1" applyAlignment="1">
      <alignment horizontal="right" indent="1"/>
    </xf>
    <xf numFmtId="0" fontId="32" fillId="0" borderId="0" xfId="15" applyFont="1" applyAlignment="1">
      <alignment horizontal="right" indent="1"/>
    </xf>
    <xf numFmtId="0" fontId="26" fillId="0" borderId="0" xfId="15" quotePrefix="1" applyFont="1" applyFill="1" applyAlignment="1">
      <alignment horizontal="right" indent="1"/>
    </xf>
    <xf numFmtId="0" fontId="24" fillId="0" borderId="0" xfId="15" applyFont="1" applyFill="1" applyAlignment="1">
      <alignment horizontal="right" indent="1"/>
    </xf>
    <xf numFmtId="166" fontId="24" fillId="0" borderId="0" xfId="15" applyNumberFormat="1" applyFont="1" applyFill="1" applyAlignment="1">
      <alignment horizontal="right" indent="1"/>
    </xf>
    <xf numFmtId="0" fontId="33" fillId="0" borderId="0" xfId="15" applyFont="1"/>
    <xf numFmtId="0" fontId="35" fillId="0" borderId="0" xfId="15" quotePrefix="1" applyFont="1" applyAlignment="1">
      <alignment horizontal="left"/>
    </xf>
    <xf numFmtId="0" fontId="34" fillId="0" borderId="0" xfId="15" applyFont="1" applyFill="1" applyAlignment="1">
      <alignment horizontal="right"/>
    </xf>
    <xf numFmtId="0" fontId="34" fillId="0" borderId="0" xfId="15" applyFont="1" applyFill="1"/>
    <xf numFmtId="0" fontId="36" fillId="0" borderId="0" xfId="15" applyFont="1"/>
    <xf numFmtId="0" fontId="37" fillId="0" borderId="0" xfId="15" applyFont="1"/>
    <xf numFmtId="0" fontId="37" fillId="0" borderId="0" xfId="15" applyFont="1" applyAlignment="1">
      <alignment horizontal="right"/>
    </xf>
    <xf numFmtId="0" fontId="37" fillId="0" borderId="0" xfId="15" applyFont="1" applyFill="1"/>
    <xf numFmtId="0" fontId="37" fillId="0" borderId="0" xfId="15" quotePrefix="1" applyFont="1"/>
    <xf numFmtId="0" fontId="27" fillId="0" borderId="0" xfId="15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1" fillId="0" borderId="0" xfId="1" applyFont="1" applyBorder="1" applyAlignment="1"/>
    <xf numFmtId="0" fontId="4" fillId="0" borderId="0" xfId="0" applyFont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 indent="2"/>
    </xf>
    <xf numFmtId="0" fontId="8" fillId="0" borderId="0" xfId="0" applyFont="1" applyBorder="1" applyAlignment="1">
      <alignment horizontal="right" vertical="center" wrapText="1" indent="2"/>
    </xf>
    <xf numFmtId="0" fontId="4" fillId="0" borderId="0" xfId="0" applyFont="1" applyFill="1" applyBorder="1" applyAlignment="1">
      <alignment horizontal="right" vertical="center" indent="2"/>
    </xf>
    <xf numFmtId="0" fontId="11" fillId="0" borderId="0" xfId="9" applyFont="1" applyFill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0" fontId="8" fillId="0" borderId="0" xfId="0" applyFont="1" applyAlignment="1">
      <alignment horizontal="right" vertical="center" indent="2"/>
    </xf>
    <xf numFmtId="166" fontId="4" fillId="0" borderId="0" xfId="0" applyNumberFormat="1" applyFont="1" applyFill="1" applyBorder="1" applyAlignment="1">
      <alignment horizontal="right" vertical="center" indent="2"/>
    </xf>
    <xf numFmtId="0" fontId="11" fillId="0" borderId="0" xfId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11" fillId="0" borderId="0" xfId="1" applyFont="1" applyBorder="1" applyAlignment="1">
      <alignment horizontal="right" vertical="center" indent="2"/>
    </xf>
    <xf numFmtId="0" fontId="11" fillId="0" borderId="0" xfId="1" applyFont="1" applyFill="1" applyBorder="1" applyAlignment="1">
      <alignment horizontal="right" vertical="center" indent="2"/>
    </xf>
    <xf numFmtId="0" fontId="11" fillId="0" borderId="0" xfId="9" applyFont="1" applyAlignment="1">
      <alignment horizontal="right" vertical="center" indent="2"/>
    </xf>
    <xf numFmtId="165" fontId="13" fillId="0" borderId="0" xfId="1" applyNumberFormat="1" applyFont="1" applyBorder="1" applyAlignment="1">
      <alignment horizontal="right" vertical="center" indent="2"/>
    </xf>
    <xf numFmtId="165" fontId="11" fillId="0" borderId="0" xfId="2" applyNumberFormat="1" applyFont="1" applyFill="1" applyBorder="1" applyAlignment="1">
      <alignment horizontal="right" vertical="center" indent="3"/>
    </xf>
    <xf numFmtId="165" fontId="11" fillId="0" borderId="0" xfId="2" applyNumberFormat="1" applyFont="1" applyBorder="1" applyAlignment="1">
      <alignment horizontal="right" vertical="center" indent="3"/>
    </xf>
    <xf numFmtId="0" fontId="11" fillId="0" borderId="0" xfId="2" applyFont="1" applyBorder="1" applyAlignment="1">
      <alignment horizontal="right" vertical="center" indent="3"/>
    </xf>
    <xf numFmtId="165" fontId="4" fillId="0" borderId="0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right" vertical="center" indent="3"/>
    </xf>
    <xf numFmtId="0" fontId="4" fillId="0" borderId="0" xfId="0" applyFont="1" applyAlignment="1">
      <alignment horizontal="right" vertical="center" indent="3"/>
    </xf>
    <xf numFmtId="165" fontId="8" fillId="0" borderId="0" xfId="0" applyNumberFormat="1" applyFont="1" applyBorder="1" applyAlignment="1">
      <alignment horizontal="right" vertical="center" indent="3"/>
    </xf>
    <xf numFmtId="165" fontId="13" fillId="0" borderId="0" xfId="1" applyNumberFormat="1" applyFont="1" applyBorder="1" applyAlignment="1">
      <alignment horizontal="right" vertical="center" indent="3"/>
    </xf>
    <xf numFmtId="165" fontId="11" fillId="0" borderId="0" xfId="9" applyNumberFormat="1" applyFont="1" applyBorder="1" applyAlignment="1">
      <alignment horizontal="right" vertical="center" indent="3"/>
    </xf>
    <xf numFmtId="165" fontId="11" fillId="0" borderId="0" xfId="9" applyNumberFormat="1" applyFont="1" applyFill="1" applyBorder="1" applyAlignment="1">
      <alignment horizontal="right" vertical="center" indent="3"/>
    </xf>
    <xf numFmtId="0" fontId="11" fillId="0" borderId="0" xfId="9" applyFont="1" applyAlignment="1">
      <alignment horizontal="right" vertical="center" indent="3"/>
    </xf>
    <xf numFmtId="165" fontId="4" fillId="0" borderId="0" xfId="0" applyNumberFormat="1" applyFont="1" applyAlignment="1">
      <alignment horizontal="right" vertical="center" indent="3"/>
    </xf>
    <xf numFmtId="165" fontId="8" fillId="0" borderId="0" xfId="0" applyNumberFormat="1" applyFont="1" applyAlignment="1">
      <alignment horizontal="right" vertical="center" indent="3"/>
    </xf>
    <xf numFmtId="0" fontId="4" fillId="0" borderId="0" xfId="0" applyFont="1" applyFill="1" applyBorder="1" applyAlignment="1">
      <alignment horizontal="right" vertical="center" indent="3"/>
    </xf>
    <xf numFmtId="0" fontId="11" fillId="0" borderId="0" xfId="9" applyFont="1" applyBorder="1" applyAlignment="1">
      <alignment horizontal="right" vertical="center" indent="3"/>
    </xf>
    <xf numFmtId="0" fontId="11" fillId="0" borderId="0" xfId="9" applyFont="1" applyFill="1" applyBorder="1" applyAlignment="1">
      <alignment horizontal="right" vertical="center" indent="3"/>
    </xf>
    <xf numFmtId="165" fontId="11" fillId="0" borderId="0" xfId="1" applyNumberFormat="1" applyFont="1" applyBorder="1" applyAlignment="1">
      <alignment horizontal="right" vertical="center" indent="3"/>
    </xf>
    <xf numFmtId="9" fontId="11" fillId="0" borderId="0" xfId="1" applyNumberFormat="1" applyFont="1" applyBorder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165" fontId="11" fillId="0" borderId="0" xfId="1" applyNumberFormat="1" applyFont="1" applyBorder="1" applyAlignment="1">
      <alignment horizontal="right" vertical="center" indent="2"/>
    </xf>
    <xf numFmtId="9" fontId="11" fillId="0" borderId="0" xfId="1" applyNumberFormat="1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wrapText="1" indent="3"/>
    </xf>
    <xf numFmtId="9" fontId="11" fillId="0" borderId="0" xfId="9" applyNumberFormat="1" applyFont="1" applyBorder="1" applyAlignment="1">
      <alignment horizontal="right" vertical="center" indent="3"/>
    </xf>
    <xf numFmtId="9" fontId="13" fillId="0" borderId="0" xfId="1" applyNumberFormat="1" applyFont="1" applyBorder="1" applyAlignment="1">
      <alignment horizontal="right" vertical="center" indent="3"/>
    </xf>
    <xf numFmtId="0" fontId="11" fillId="0" borderId="0" xfId="2" applyFont="1" applyFill="1" applyBorder="1" applyAlignment="1">
      <alignment horizontal="right" vertical="center" indent="1"/>
    </xf>
    <xf numFmtId="9" fontId="11" fillId="0" borderId="0" xfId="1" applyNumberFormat="1" applyFont="1" applyBorder="1" applyAlignment="1">
      <alignment vertical="center"/>
    </xf>
    <xf numFmtId="9" fontId="13" fillId="0" borderId="0" xfId="1" applyNumberFormat="1" applyFont="1" applyBorder="1" applyAlignment="1">
      <alignment vertical="center"/>
    </xf>
    <xf numFmtId="0" fontId="11" fillId="0" borderId="0" xfId="2" applyFont="1" applyAlignment="1">
      <alignment horizontal="right" vertical="center" indent="1"/>
    </xf>
    <xf numFmtId="0" fontId="11" fillId="0" borderId="0" xfId="2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13" fillId="0" borderId="0" xfId="1" applyFont="1" applyBorder="1" applyAlignment="1"/>
    <xf numFmtId="0" fontId="13" fillId="0" borderId="0" xfId="1" applyFont="1" applyBorder="1" applyAlignment="1">
      <alignment horizontal="right" vertical="center" indent="2"/>
    </xf>
    <xf numFmtId="0" fontId="13" fillId="0" borderId="0" xfId="9" applyFont="1" applyFill="1" applyBorder="1" applyAlignment="1">
      <alignment horizontal="right" vertical="center" indent="2"/>
    </xf>
    <xf numFmtId="0" fontId="4" fillId="0" borderId="0" xfId="0" applyFont="1" applyAlignment="1">
      <alignment vertical="center"/>
    </xf>
    <xf numFmtId="167" fontId="24" fillId="0" borderId="0" xfId="12" applyNumberFormat="1" applyFont="1" applyFill="1" applyBorder="1" applyAlignment="1">
      <alignment vertical="center"/>
    </xf>
    <xf numFmtId="9" fontId="8" fillId="0" borderId="0" xfId="18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18" applyFont="1" applyAlignment="1">
      <alignment vertical="center"/>
    </xf>
    <xf numFmtId="10" fontId="4" fillId="0" borderId="0" xfId="18" applyNumberFormat="1" applyFont="1" applyAlignment="1">
      <alignment vertical="center"/>
    </xf>
    <xf numFmtId="0" fontId="8" fillId="0" borderId="1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right" vertical="center" indent="2"/>
    </xf>
    <xf numFmtId="0" fontId="5" fillId="0" borderId="0" xfId="0" applyFont="1" applyBorder="1" applyAlignment="1">
      <alignment vertical="center"/>
    </xf>
    <xf numFmtId="0" fontId="11" fillId="0" borderId="0" xfId="9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1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0" fontId="51" fillId="0" borderId="0" xfId="0" applyFont="1" applyAlignment="1">
      <alignment horizontal="center"/>
    </xf>
    <xf numFmtId="9" fontId="51" fillId="0" borderId="0" xfId="0" applyNumberFormat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9" fontId="4" fillId="0" borderId="0" xfId="18" applyFont="1" applyAlignment="1">
      <alignment horizontal="center" vertical="center"/>
    </xf>
    <xf numFmtId="9" fontId="11" fillId="0" borderId="0" xfId="18" applyFont="1" applyBorder="1" applyAlignment="1">
      <alignment horizontal="center" vertical="center"/>
    </xf>
    <xf numFmtId="9" fontId="4" fillId="0" borderId="0" xfId="18" applyFont="1" applyFill="1" applyAlignment="1">
      <alignment horizontal="center" vertical="center"/>
    </xf>
    <xf numFmtId="9" fontId="51" fillId="0" borderId="0" xfId="18" applyFont="1" applyAlignment="1">
      <alignment horizontal="center"/>
    </xf>
    <xf numFmtId="0" fontId="0" fillId="0" borderId="1" xfId="0" applyBorder="1" applyAlignment="1">
      <alignment horizontal="center"/>
    </xf>
    <xf numFmtId="0" fontId="59" fillId="0" borderId="0" xfId="0" applyFont="1" applyFill="1" applyBorder="1"/>
    <xf numFmtId="0" fontId="59" fillId="0" borderId="4" xfId="0" applyFont="1" applyFill="1" applyBorder="1"/>
    <xf numFmtId="0" fontId="60" fillId="0" borderId="1" xfId="0" applyNumberFormat="1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right" wrapText="1"/>
    </xf>
    <xf numFmtId="0" fontId="60" fillId="0" borderId="5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/>
    <xf numFmtId="0" fontId="60" fillId="4" borderId="0" xfId="0" applyFont="1" applyFill="1" applyBorder="1" applyAlignment="1">
      <alignment horizontal="right"/>
    </xf>
    <xf numFmtId="0" fontId="59" fillId="4" borderId="0" xfId="0" applyFont="1" applyFill="1" applyBorder="1"/>
    <xf numFmtId="0" fontId="59" fillId="4" borderId="4" xfId="0" applyFont="1" applyFill="1" applyBorder="1"/>
    <xf numFmtId="1" fontId="59" fillId="0" borderId="0" xfId="0" applyNumberFormat="1" applyFont="1" applyFill="1" applyBorder="1"/>
    <xf numFmtId="0" fontId="60" fillId="4" borderId="0" xfId="0" applyFont="1" applyFill="1" applyBorder="1"/>
    <xf numFmtId="0" fontId="60" fillId="4" borderId="4" xfId="0" applyFont="1" applyFill="1" applyBorder="1"/>
    <xf numFmtId="0" fontId="58" fillId="0" borderId="0" xfId="1" applyNumberFormat="1" applyFont="1" applyFill="1" applyBorder="1" applyAlignment="1">
      <alignment horizontal="center" wrapText="1"/>
    </xf>
    <xf numFmtId="0" fontId="58" fillId="0" borderId="4" xfId="1" applyNumberFormat="1" applyFont="1" applyFill="1" applyBorder="1" applyAlignment="1">
      <alignment horizontal="center" wrapText="1"/>
    </xf>
    <xf numFmtId="0" fontId="62" fillId="0" borderId="1" xfId="0" applyNumberFormat="1" applyFont="1" applyFill="1" applyBorder="1" applyAlignment="1">
      <alignment wrapText="1"/>
    </xf>
    <xf numFmtId="0" fontId="62" fillId="0" borderId="1" xfId="0" applyNumberFormat="1" applyFont="1" applyFill="1" applyBorder="1" applyAlignment="1">
      <alignment horizontal="right" wrapText="1"/>
    </xf>
    <xf numFmtId="0" fontId="62" fillId="0" borderId="5" xfId="0" applyNumberFormat="1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4" xfId="0" applyFont="1" applyFill="1" applyBorder="1" applyAlignment="1">
      <alignment wrapText="1"/>
    </xf>
    <xf numFmtId="0" fontId="59" fillId="0" borderId="6" xfId="0" applyFont="1" applyFill="1" applyBorder="1"/>
    <xf numFmtId="0" fontId="60" fillId="4" borderId="0" xfId="0" applyFont="1" applyFill="1" applyBorder="1" applyAlignment="1">
      <alignment horizontal="right" indent="1"/>
    </xf>
    <xf numFmtId="49" fontId="59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1" applyFont="1" applyBorder="1" applyAlignment="1"/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11" fillId="0" borderId="0" xfId="1" applyFont="1" applyBorder="1" applyAlignment="1"/>
    <xf numFmtId="0" fontId="4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 indent="2"/>
    </xf>
    <xf numFmtId="166" fontId="4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1" applyFont="1" applyBorder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1" fontId="11" fillId="0" borderId="0" xfId="2" applyNumberFormat="1" applyFont="1" applyFill="1" applyBorder="1" applyAlignment="1">
      <alignment horizontal="right" vertical="center" indent="1"/>
    </xf>
    <xf numFmtId="1" fontId="4" fillId="0" borderId="0" xfId="0" applyNumberFormat="1" applyFont="1" applyAlignment="1">
      <alignment horizontal="right" vertical="center" indent="1"/>
    </xf>
    <xf numFmtId="1" fontId="4" fillId="0" borderId="0" xfId="0" applyNumberFormat="1" applyFont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 vertical="center" indent="1"/>
    </xf>
    <xf numFmtId="1" fontId="4" fillId="0" borderId="0" xfId="0" applyNumberFormat="1" applyFont="1" applyAlignment="1">
      <alignment horizontal="center" vertical="center"/>
    </xf>
    <xf numFmtId="1" fontId="13" fillId="0" borderId="0" xfId="2" applyNumberFormat="1" applyFont="1" applyFill="1" applyBorder="1" applyAlignment="1">
      <alignment horizontal="right" vertical="center" indent="1"/>
    </xf>
    <xf numFmtId="0" fontId="11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166" fontId="4" fillId="0" borderId="0" xfId="0" quotePrefix="1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0" fontId="50" fillId="0" borderId="0" xfId="22"/>
    <xf numFmtId="0" fontId="3" fillId="0" borderId="0" xfId="22" applyFont="1" applyAlignment="1">
      <alignment horizontal="center"/>
    </xf>
    <xf numFmtId="0" fontId="6" fillId="0" borderId="0" xfId="22" applyFont="1"/>
    <xf numFmtId="0" fontId="6" fillId="0" borderId="1" xfId="22" applyFont="1" applyBorder="1"/>
    <xf numFmtId="0" fontId="18" fillId="0" borderId="0" xfId="22" applyFont="1"/>
    <xf numFmtId="0" fontId="4" fillId="0" borderId="0" xfId="22" applyFont="1"/>
    <xf numFmtId="0" fontId="66" fillId="0" borderId="0" xfId="22" applyFont="1"/>
    <xf numFmtId="3" fontId="8" fillId="0" borderId="0" xfId="0" applyNumberFormat="1" applyFont="1" applyAlignment="1">
      <alignment horizontal="right" vertical="center" indent="2"/>
    </xf>
    <xf numFmtId="3" fontId="13" fillId="0" borderId="0" xfId="1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/>
    <xf numFmtId="0" fontId="4" fillId="0" borderId="0" xfId="0" applyFont="1" applyAlignment="1">
      <alignment horizontal="left" vertical="center"/>
    </xf>
    <xf numFmtId="0" fontId="56" fillId="0" borderId="0" xfId="19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166" fontId="4" fillId="0" borderId="0" xfId="0" applyNumberFormat="1" applyFont="1" applyAlignment="1"/>
    <xf numFmtId="0" fontId="8" fillId="0" borderId="2" xfId="0" applyFont="1" applyFill="1" applyBorder="1" applyAlignment="1">
      <alignment vertical="center"/>
    </xf>
    <xf numFmtId="49" fontId="11" fillId="0" borderId="0" xfId="9" applyNumberFormat="1" applyFont="1" applyFill="1" applyBorder="1" applyAlignment="1">
      <alignment horizontal="right" indent="2"/>
    </xf>
    <xf numFmtId="49" fontId="4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right" indent="2"/>
    </xf>
    <xf numFmtId="0" fontId="11" fillId="0" borderId="0" xfId="9" applyFont="1" applyFill="1" applyAlignment="1">
      <alignment horizontal="right" indent="2"/>
    </xf>
    <xf numFmtId="0" fontId="11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right" vertical="center"/>
    </xf>
    <xf numFmtId="3" fontId="11" fillId="0" borderId="0" xfId="2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quotePrefix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right" vertical="center" indent="3"/>
    </xf>
    <xf numFmtId="3" fontId="4" fillId="0" borderId="0" xfId="0" applyNumberFormat="1" applyFont="1" applyFill="1" applyBorder="1" applyAlignment="1">
      <alignment horizontal="right" vertical="center" indent="3"/>
    </xf>
    <xf numFmtId="3" fontId="11" fillId="0" borderId="0" xfId="9" applyNumberFormat="1" applyFont="1" applyBorder="1" applyAlignment="1">
      <alignment horizontal="right" vertical="center" indent="3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 indent="3"/>
    </xf>
    <xf numFmtId="3" fontId="11" fillId="0" borderId="0" xfId="9" applyNumberFormat="1" applyFont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3" fontId="11" fillId="0" borderId="0" xfId="9" applyNumberFormat="1" applyFont="1" applyFill="1" applyBorder="1" applyAlignment="1">
      <alignment horizontal="right" vertical="center" indent="3"/>
    </xf>
    <xf numFmtId="0" fontId="8" fillId="0" borderId="2" xfId="0" applyFont="1" applyBorder="1" applyAlignment="1">
      <alignment horizontal="center" vertical="center"/>
    </xf>
    <xf numFmtId="49" fontId="11" fillId="0" borderId="0" xfId="9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3" fontId="11" fillId="0" borderId="0" xfId="9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1" fillId="0" borderId="0" xfId="9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67" fillId="0" borderId="0" xfId="19" applyFont="1"/>
    <xf numFmtId="0" fontId="22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 indent="1"/>
    </xf>
    <xf numFmtId="0" fontId="2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3" fontId="43" fillId="0" borderId="0" xfId="12" quotePrefix="1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165" fontId="18" fillId="0" borderId="0" xfId="12" applyNumberFormat="1" applyFont="1" applyFill="1" applyBorder="1" applyAlignment="1">
      <alignment horizontal="right" indent="1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 indent="1"/>
    </xf>
    <xf numFmtId="3" fontId="44" fillId="0" borderId="0" xfId="12" applyNumberFormat="1" applyFont="1" applyFill="1" applyBorder="1" applyAlignment="1">
      <alignment horizontal="left"/>
    </xf>
    <xf numFmtId="3" fontId="24" fillId="0" borderId="0" xfId="12" applyNumberFormat="1" applyFont="1" applyFill="1" applyBorder="1" applyAlignment="1">
      <alignment horizontal="left"/>
    </xf>
    <xf numFmtId="165" fontId="24" fillId="0" borderId="0" xfId="12" applyNumberFormat="1" applyFont="1" applyFill="1" applyBorder="1" applyAlignment="1">
      <alignment horizontal="right" indent="1"/>
    </xf>
    <xf numFmtId="0" fontId="43" fillId="0" borderId="0" xfId="12" applyNumberFormat="1" applyFont="1" applyFill="1" applyBorder="1"/>
    <xf numFmtId="0" fontId="43" fillId="0" borderId="0" xfId="12" applyNumberFormat="1" applyFont="1" applyFill="1" applyBorder="1" applyAlignment="1">
      <alignment horizontal="left"/>
    </xf>
    <xf numFmtId="0" fontId="19" fillId="0" borderId="0" xfId="0" applyNumberFormat="1" applyFont="1" applyFill="1" applyBorder="1"/>
    <xf numFmtId="0" fontId="33" fillId="0" borderId="0" xfId="0" applyNumberFormat="1" applyFont="1" applyFill="1" applyBorder="1"/>
    <xf numFmtId="0" fontId="4" fillId="0" borderId="0" xfId="0" applyNumberFormat="1" applyFont="1" applyBorder="1" applyAlignment="1"/>
    <xf numFmtId="0" fontId="42" fillId="0" borderId="0" xfId="1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2" fillId="0" borderId="0" xfId="12" applyNumberFormat="1" applyFont="1" applyFill="1" applyBorder="1"/>
    <xf numFmtId="0" fontId="45" fillId="0" borderId="0" xfId="12" applyNumberFormat="1" applyFont="1" applyFill="1" applyBorder="1" applyAlignment="1">
      <alignment horizontal="left"/>
    </xf>
    <xf numFmtId="0" fontId="47" fillId="0" borderId="0" xfId="12" applyNumberFormat="1" applyFont="1" applyFill="1" applyBorder="1" applyAlignment="1">
      <alignment horizontal="left"/>
    </xf>
    <xf numFmtId="0" fontId="42" fillId="0" borderId="0" xfId="12" applyNumberFormat="1" applyFont="1" applyFill="1" applyBorder="1" applyAlignment="1">
      <alignment horizontal="left"/>
    </xf>
    <xf numFmtId="0" fontId="13" fillId="0" borderId="0" xfId="1" applyFont="1" applyBorder="1" applyAlignment="1">
      <alignment vertical="center"/>
    </xf>
    <xf numFmtId="0" fontId="3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/>
    <xf numFmtId="0" fontId="33" fillId="0" borderId="0" xfId="0" applyNumberFormat="1" applyFont="1" applyFill="1" applyBorder="1" applyAlignment="1"/>
    <xf numFmtId="167" fontId="19" fillId="0" borderId="0" xfId="0" applyNumberFormat="1" applyFont="1" applyFill="1" applyAlignment="1">
      <alignment vertical="center"/>
    </xf>
    <xf numFmtId="167" fontId="42" fillId="0" borderId="0" xfId="12" applyNumberFormat="1" applyFont="1" applyFill="1" applyAlignment="1">
      <alignment vertical="center"/>
    </xf>
    <xf numFmtId="165" fontId="42" fillId="0" borderId="0" xfId="12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3" fontId="42" fillId="0" borderId="0" xfId="12" applyNumberFormat="1" applyFont="1" applyFill="1" applyAlignment="1">
      <alignment horizontal="right" vertical="center"/>
    </xf>
    <xf numFmtId="3" fontId="42" fillId="0" borderId="0" xfId="12" quotePrefix="1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left" vertical="center"/>
    </xf>
    <xf numFmtId="165" fontId="22" fillId="0" borderId="0" xfId="12" applyNumberFormat="1" applyFont="1" applyFill="1" applyAlignment="1">
      <alignment horizontal="right" vertical="center"/>
    </xf>
    <xf numFmtId="3" fontId="69" fillId="0" borderId="0" xfId="0" applyNumberFormat="1" applyFont="1" applyFill="1" applyAlignment="1">
      <alignment vertical="center"/>
    </xf>
    <xf numFmtId="3" fontId="70" fillId="0" borderId="0" xfId="12" applyNumberFormat="1" applyFont="1" applyFill="1" applyAlignment="1">
      <alignment vertical="center"/>
    </xf>
    <xf numFmtId="165" fontId="70" fillId="0" borderId="0" xfId="12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12" applyNumberFormat="1" applyFont="1" applyFill="1" applyAlignment="1">
      <alignment horizontal="right" vertical="center"/>
    </xf>
    <xf numFmtId="165" fontId="18" fillId="0" borderId="0" xfId="12" applyNumberFormat="1" applyFont="1" applyFill="1" applyAlignment="1">
      <alignment horizontal="right" vertical="center"/>
    </xf>
    <xf numFmtId="3" fontId="18" fillId="0" borderId="0" xfId="12" quotePrefix="1" applyNumberFormat="1" applyFont="1" applyFill="1" applyAlignment="1">
      <alignment horizontal="right" vertical="center"/>
    </xf>
    <xf numFmtId="3" fontId="18" fillId="0" borderId="0" xfId="0" quotePrefix="1" applyNumberFormat="1" applyFont="1" applyFill="1" applyAlignment="1">
      <alignment horizontal="right" vertical="center"/>
    </xf>
    <xf numFmtId="165" fontId="18" fillId="0" borderId="0" xfId="12" quotePrefix="1" applyNumberFormat="1" applyFont="1" applyFill="1" applyAlignment="1">
      <alignment horizontal="right" vertical="center"/>
    </xf>
    <xf numFmtId="167" fontId="18" fillId="0" borderId="0" xfId="0" applyNumberFormat="1" applyFont="1" applyFill="1" applyAlignment="1">
      <alignment vertical="center"/>
    </xf>
    <xf numFmtId="3" fontId="44" fillId="0" borderId="0" xfId="12" applyNumberFormat="1" applyFont="1" applyFill="1" applyAlignment="1">
      <alignment horizontal="left" vertical="center"/>
    </xf>
    <xf numFmtId="3" fontId="24" fillId="0" borderId="0" xfId="12" applyNumberFormat="1" applyFont="1" applyFill="1" applyAlignment="1">
      <alignment horizontal="right" vertical="center"/>
    </xf>
    <xf numFmtId="165" fontId="24" fillId="0" borderId="0" xfId="12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167" fontId="18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27" fillId="0" borderId="0" xfId="12" quotePrefix="1" applyNumberFormat="1" applyFont="1" applyFill="1" applyAlignment="1">
      <alignment horizontal="right" vertical="center"/>
    </xf>
    <xf numFmtId="167" fontId="22" fillId="0" borderId="0" xfId="0" quotePrefix="1" applyNumberFormat="1" applyFont="1" applyFill="1" applyAlignment="1">
      <alignment horizontal="centerContinuous" vertical="center"/>
    </xf>
    <xf numFmtId="167" fontId="22" fillId="0" borderId="0" xfId="0" applyNumberFormat="1" applyFont="1" applyFill="1" applyAlignment="1">
      <alignment horizontal="left" vertical="center"/>
    </xf>
    <xf numFmtId="167" fontId="22" fillId="0" borderId="0" xfId="0" applyNumberFormat="1" applyFont="1" applyFill="1" applyAlignment="1">
      <alignment horizontal="right" vertical="center"/>
    </xf>
    <xf numFmtId="167" fontId="22" fillId="0" borderId="0" xfId="12" applyNumberFormat="1" applyFont="1" applyFill="1" applyAlignment="1">
      <alignment horizontal="right" vertical="center"/>
    </xf>
    <xf numFmtId="167" fontId="33" fillId="0" borderId="0" xfId="0" applyNumberFormat="1" applyFont="1" applyFill="1" applyAlignment="1">
      <alignment horizontal="left" vertical="center"/>
    </xf>
    <xf numFmtId="167" fontId="46" fillId="0" borderId="0" xfId="0" applyNumberFormat="1" applyFont="1" applyFill="1" applyAlignment="1">
      <alignment horizontal="left" vertical="center"/>
    </xf>
    <xf numFmtId="1" fontId="33" fillId="0" borderId="0" xfId="0" applyNumberFormat="1" applyFont="1" applyFill="1" applyAlignment="1">
      <alignment horizontal="left" vertical="center"/>
    </xf>
    <xf numFmtId="1" fontId="45" fillId="0" borderId="0" xfId="12" applyNumberFormat="1" applyFont="1" applyFill="1" applyAlignment="1">
      <alignment horizontal="left" vertical="center"/>
    </xf>
    <xf numFmtId="1" fontId="33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1" fillId="0" borderId="0" xfId="1" quotePrefix="1" applyFont="1" applyFill="1" applyBorder="1" applyAlignment="1">
      <alignment horizontal="right" vertical="center"/>
    </xf>
    <xf numFmtId="0" fontId="11" fillId="0" borderId="0" xfId="9" applyFont="1" applyFill="1" applyAlignment="1">
      <alignment horizontal="right" vertical="center" indent="2"/>
    </xf>
    <xf numFmtId="49" fontId="11" fillId="0" borderId="0" xfId="9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Alignment="1">
      <alignment horizontal="right" vertical="center" indent="2"/>
    </xf>
    <xf numFmtId="0" fontId="8" fillId="0" borderId="0" xfId="0" applyFont="1" applyFill="1" applyAlignment="1">
      <alignment horizontal="right"/>
    </xf>
    <xf numFmtId="49" fontId="13" fillId="0" borderId="0" xfId="9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11" fillId="0" borderId="0" xfId="1" applyFont="1" applyBorder="1" applyAlignment="1"/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/>
    <xf numFmtId="0" fontId="11" fillId="0" borderId="0" xfId="1" applyFont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3" fillId="0" borderId="0" xfId="15" applyFont="1" applyAlignment="1"/>
    <xf numFmtId="0" fontId="22" fillId="0" borderId="0" xfId="15" applyFont="1" applyAlignment="1">
      <alignment horizontal="center"/>
    </xf>
    <xf numFmtId="0" fontId="19" fillId="0" borderId="0" xfId="15" applyFont="1" applyAlignment="1"/>
    <xf numFmtId="0" fontId="18" fillId="0" borderId="0" xfId="15" applyFont="1" applyAlignment="1">
      <alignment horizontal="center"/>
    </xf>
    <xf numFmtId="0" fontId="10" fillId="0" borderId="0" xfId="15" applyAlignment="1"/>
    <xf numFmtId="1" fontId="33" fillId="0" borderId="0" xfId="0" applyNumberFormat="1" applyFont="1" applyFill="1" applyAlignment="1">
      <alignment horizontal="left" vertical="center"/>
    </xf>
    <xf numFmtId="167" fontId="68" fillId="0" borderId="0" xfId="0" applyNumberFormat="1" applyFont="1" applyFill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7" fontId="22" fillId="0" borderId="1" xfId="12" applyNumberFormat="1" applyFont="1" applyFill="1" applyBorder="1" applyAlignment="1">
      <alignment horizontal="center" vertical="center"/>
    </xf>
    <xf numFmtId="167" fontId="33" fillId="0" borderId="0" xfId="0" applyNumberFormat="1" applyFont="1" applyFill="1" applyAlignment="1">
      <alignment horizontal="left" vertical="center"/>
    </xf>
    <xf numFmtId="170" fontId="19" fillId="0" borderId="0" xfId="0" applyNumberFormat="1" applyFont="1" applyFill="1" applyAlignment="1">
      <alignment horizontal="center" vertical="center"/>
    </xf>
    <xf numFmtId="0" fontId="65" fillId="0" borderId="0" xfId="1" applyNumberFormat="1" applyFont="1" applyFill="1" applyBorder="1" applyAlignment="1">
      <alignment horizontal="center" wrapText="1"/>
    </xf>
    <xf numFmtId="0" fontId="60" fillId="4" borderId="0" xfId="0" applyFont="1" applyFill="1" applyBorder="1" applyAlignment="1">
      <alignment horizontal="center" wrapText="1"/>
    </xf>
    <xf numFmtId="49" fontId="58" fillId="0" borderId="0" xfId="1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58" fillId="0" borderId="0" xfId="1" applyNumberFormat="1" applyFont="1" applyFill="1" applyBorder="1" applyAlignment="1">
      <alignment horizontal="center" wrapText="1"/>
    </xf>
    <xf numFmtId="0" fontId="3" fillId="0" borderId="0" xfId="22" applyFont="1" applyAlignment="1">
      <alignment horizontal="center"/>
    </xf>
  </cellXfs>
  <cellStyles count="25">
    <cellStyle name="Comma 2" xfId="23"/>
    <cellStyle name="Comma0" xfId="3"/>
    <cellStyle name="Currency 2" xfId="24"/>
    <cellStyle name="Currency0" xfId="4"/>
    <cellStyle name="Date" xfId="5"/>
    <cellStyle name="Fixed" xfId="6"/>
    <cellStyle name="Good" xfId="12" builtinId="26"/>
    <cellStyle name="Heading 1 2" xfId="7"/>
    <cellStyle name="Heading 2 2" xfId="8"/>
    <cellStyle name="Hyperlink" xfId="19" builtinId="8"/>
    <cellStyle name="Normal" xfId="0" builtinId="0"/>
    <cellStyle name="Normal 2" xfId="1"/>
    <cellStyle name="Normal 2 2" xfId="13"/>
    <cellStyle name="Normal 2 3" xfId="21"/>
    <cellStyle name="Normal 2 4" xfId="22"/>
    <cellStyle name="Normal 3" xfId="9"/>
    <cellStyle name="Normal 3 2" xfId="2"/>
    <cellStyle name="Normal 3 3" xfId="14"/>
    <cellStyle name="Normal 4" xfId="11"/>
    <cellStyle name="Normal 4 2" xfId="15"/>
    <cellStyle name="Normal 5" xfId="16"/>
    <cellStyle name="Normal 6" xfId="20"/>
    <cellStyle name="Percent" xfId="18" builtinId="5"/>
    <cellStyle name="Percent 2" xfId="17"/>
    <cellStyle name="Total 2" xfId="10"/>
  </cellStyles>
  <dxfs count="2"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4C280F"/>
      <color rgb="FF4C280D"/>
      <color rgb="FFEAAF0F"/>
      <color rgb="FFE8751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LES\BAC%201999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Files/Human%20Resources/VIP/01%20VIP%20-%20Official%20IS%20Book%20Tables%20&amp;%20SAS%20&amp;%20Correspondence/VIP%20IS%20Book%20Tables/April%201%202012/New%20Tenure%20-%20Official%20Page%20170%20Workbook%20-%20April%201%202012%20VIP%20FTE%20Operating%20and%20Bo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mist/AppData/Local/Microsoft/Windows/Temporary%20Internet%20Files/Content.Outlook/ICRR7MOW/Official%20RAP%20Metrics%20-%20Fall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schs"/>
      <sheetName val="Taught to"/>
      <sheetName val="admissions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_Input"/>
      <sheetName val="Pivot"/>
      <sheetName val="Input"/>
      <sheetName val="Conversion"/>
      <sheetName val="Departmental Detail Table"/>
      <sheetName val="IS Book Faculty Table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Conversion Table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A2" t="str">
            <v>If this area is GREEN then this table reconciles with the PIVOT TABLE.  If this area is RED then this table DOES NOT reconcile with the PIVOT TABLE.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A4" t="str">
            <v xml:space="preserve">NOTE:  Do not alter the rows and columns below.  The worksheet "Intermediate Table" directly references  each specific cell location. 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If new departments must be added or deleted then determine how this will effect "Intermediate Table".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0</v>
          </cell>
          <cell r="B7">
            <v>0</v>
          </cell>
          <cell r="C7" t="str">
            <v>PROFESSORTenuredFull</v>
          </cell>
          <cell r="D7" t="str">
            <v>PROFESSORProb. Tenure TrackFull</v>
          </cell>
          <cell r="E7" t="str">
            <v>PROFESSOR(blank)Full</v>
          </cell>
          <cell r="F7" t="str">
            <v>ASSOCIATE PROFESSORTenuredFull</v>
          </cell>
          <cell r="G7" t="str">
            <v>ASSOCIATE PROFESSORProb. Tenure TrackFull</v>
          </cell>
          <cell r="H7" t="str">
            <v>ASSOCIATE PROFESSOR(blank)Full</v>
          </cell>
          <cell r="I7" t="str">
            <v>ASSISTANT PROFESSORTenuredFull</v>
          </cell>
          <cell r="J7" t="str">
            <v>ASSISTANT PROFESSORProb. Tenure TrackFull</v>
          </cell>
          <cell r="K7" t="str">
            <v>ASSISTANT PROFESSOR(blank)Full</v>
          </cell>
          <cell r="L7" t="str">
            <v>LECTURER(blank)Full</v>
          </cell>
          <cell r="M7" t="str">
            <v>INSTRUCTOR(blank)Full</v>
          </cell>
          <cell r="N7" t="str">
            <v>OTHER ACADEMIC(blank)Full</v>
          </cell>
          <cell r="O7" t="str">
            <v>OTHER ACADEMIC(blank)Part</v>
          </cell>
          <cell r="P7" t="str">
            <v>OTHER ACADEMICResearch AcademicsFull</v>
          </cell>
          <cell r="Q7" t="str">
            <v>OTHER ACADEMICResearch AcademicsPart</v>
          </cell>
          <cell r="R7" t="str">
            <v>ACADEMIC</v>
          </cell>
          <cell r="S7" t="str">
            <v>LIBRARIANS(blank)Full</v>
          </cell>
          <cell r="T7" t="str">
            <v>SUPPORT(blank)Full</v>
          </cell>
          <cell r="U7" t="str">
            <v>SUPPORT(blank)Part</v>
          </cell>
          <cell r="V7" t="str">
            <v>Grand Total</v>
          </cell>
          <cell r="W7" t="str">
            <v>Grand Total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TOTAL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TOTAL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0</v>
          </cell>
          <cell r="B9">
            <v>0</v>
          </cell>
          <cell r="C9" t="str">
            <v>PROFESSOR</v>
          </cell>
          <cell r="D9" t="str">
            <v>PROFESSOR</v>
          </cell>
          <cell r="E9" t="str">
            <v>PROFESSOR</v>
          </cell>
          <cell r="F9" t="str">
            <v>ASSOCIATE PROFESSOR</v>
          </cell>
          <cell r="G9" t="str">
            <v>ASSOCIATE PROFESSOR</v>
          </cell>
          <cell r="H9" t="str">
            <v>ASSOCIATE PROFESSOR</v>
          </cell>
          <cell r="I9" t="str">
            <v>ASSISTANT PROFESSOR</v>
          </cell>
          <cell r="J9" t="str">
            <v>ASSISTANT PROFESSOR</v>
          </cell>
          <cell r="K9" t="str">
            <v>ASSISTANT PROFESSOR</v>
          </cell>
          <cell r="L9" t="str">
            <v>LECTURER</v>
          </cell>
          <cell r="M9" t="str">
            <v>INSTRUCTOR</v>
          </cell>
          <cell r="N9" t="str">
            <v>OTHER ACADEMIC</v>
          </cell>
          <cell r="O9" t="str">
            <v>OTHER ACADEMIC</v>
          </cell>
          <cell r="P9" t="str">
            <v>OTHER ACADEMIC</v>
          </cell>
          <cell r="Q9" t="str">
            <v>OTHER ACADEMIC</v>
          </cell>
          <cell r="R9">
            <v>0</v>
          </cell>
          <cell r="S9" t="str">
            <v>LIBRARIANS</v>
          </cell>
          <cell r="T9" t="str">
            <v>SUPPORT</v>
          </cell>
          <cell r="U9" t="str">
            <v>SUPPORT</v>
          </cell>
          <cell r="V9" t="str">
            <v>Grand Total</v>
          </cell>
          <cell r="W9" t="str">
            <v>Grand Total</v>
          </cell>
        </row>
        <row r="10">
          <cell r="A10">
            <v>0</v>
          </cell>
          <cell r="B10">
            <v>0</v>
          </cell>
          <cell r="C10" t="str">
            <v>Tenured</v>
          </cell>
          <cell r="D10" t="str">
            <v>Prob. Tenure Track</v>
          </cell>
          <cell r="E10" t="str">
            <v>(blank)</v>
          </cell>
          <cell r="F10" t="str">
            <v>Tenured</v>
          </cell>
          <cell r="G10" t="str">
            <v>Prob. Tenure Track</v>
          </cell>
          <cell r="H10" t="str">
            <v>(blank)</v>
          </cell>
          <cell r="I10" t="str">
            <v>Tenured</v>
          </cell>
          <cell r="J10" t="str">
            <v>Prob. Tenure Track</v>
          </cell>
          <cell r="K10" t="str">
            <v>(blank)</v>
          </cell>
          <cell r="L10" t="str">
            <v>(blank)</v>
          </cell>
          <cell r="M10" t="str">
            <v>(blank)</v>
          </cell>
          <cell r="N10" t="str">
            <v>(blank)</v>
          </cell>
          <cell r="O10" t="str">
            <v>(blank)</v>
          </cell>
          <cell r="P10" t="str">
            <v>Research Academics</v>
          </cell>
          <cell r="Q10" t="str">
            <v>Research Academics</v>
          </cell>
          <cell r="R10">
            <v>0</v>
          </cell>
          <cell r="S10" t="str">
            <v>(blank)</v>
          </cell>
          <cell r="T10" t="str">
            <v>(blank)</v>
          </cell>
          <cell r="U10" t="str">
            <v>(blank)</v>
          </cell>
          <cell r="V10">
            <v>0</v>
          </cell>
          <cell r="W10">
            <v>0</v>
          </cell>
        </row>
        <row r="11">
          <cell r="A11">
            <v>0</v>
          </cell>
          <cell r="B11">
            <v>0</v>
          </cell>
          <cell r="C11" t="str">
            <v>Full</v>
          </cell>
          <cell r="D11" t="str">
            <v>Full</v>
          </cell>
          <cell r="E11" t="str">
            <v>Full</v>
          </cell>
          <cell r="F11" t="str">
            <v>Full</v>
          </cell>
          <cell r="G11" t="str">
            <v>Full</v>
          </cell>
          <cell r="H11" t="str">
            <v>Full</v>
          </cell>
          <cell r="I11" t="str">
            <v>Full</v>
          </cell>
          <cell r="J11" t="str">
            <v>Full</v>
          </cell>
          <cell r="K11" t="str">
            <v>Full</v>
          </cell>
          <cell r="L11" t="str">
            <v>Full</v>
          </cell>
          <cell r="M11" t="str">
            <v>Full</v>
          </cell>
          <cell r="N11" t="str">
            <v>Full</v>
          </cell>
          <cell r="O11" t="str">
            <v>Part</v>
          </cell>
          <cell r="P11" t="str">
            <v>Full</v>
          </cell>
          <cell r="Q11" t="str">
            <v>Part</v>
          </cell>
          <cell r="R11">
            <v>0</v>
          </cell>
          <cell r="S11" t="str">
            <v>Full</v>
          </cell>
          <cell r="T11" t="str">
            <v>Full</v>
          </cell>
          <cell r="U11" t="str">
            <v>Part</v>
          </cell>
          <cell r="V11">
            <v>0</v>
          </cell>
          <cell r="W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AGRICULTURE AND FOOD SCIENCES - FACULTY OF</v>
          </cell>
          <cell r="B13" t="str">
            <v>Agriculture &amp; Food Sciences - Faculty of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FACULTY OF AGRI &amp; FOOD SCIENCE</v>
          </cell>
          <cell r="B14" t="str">
            <v>Agriculture &amp; Food Sciences - General</v>
          </cell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0.32724999999999999</v>
          </cell>
          <cell r="O14">
            <v>0.18431</v>
          </cell>
          <cell r="P14">
            <v>0</v>
          </cell>
          <cell r="Q14">
            <v>0</v>
          </cell>
          <cell r="R14">
            <v>4.5115600000000002</v>
          </cell>
          <cell r="S14">
            <v>0</v>
          </cell>
          <cell r="T14">
            <v>10</v>
          </cell>
          <cell r="U14">
            <v>0.67898999999999998</v>
          </cell>
          <cell r="V14">
            <v>15.19055</v>
          </cell>
          <cell r="W14">
            <v>15.19055</v>
          </cell>
          <cell r="X14">
            <v>0</v>
          </cell>
        </row>
        <row r="15">
          <cell r="A15" t="str">
            <v>AGRIBUSINESS &amp; AGRICULTURAL EC</v>
          </cell>
          <cell r="B15" t="str">
            <v>Agribusiness &amp; Agricultural Economics</v>
          </cell>
          <cell r="C15">
            <v>3</v>
          </cell>
          <cell r="D15">
            <v>0</v>
          </cell>
          <cell r="E15">
            <v>0</v>
          </cell>
          <cell r="F15">
            <v>3</v>
          </cell>
          <cell r="G15">
            <v>1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11</v>
          </cell>
          <cell r="S15">
            <v>0</v>
          </cell>
          <cell r="T15">
            <v>3.1242000000000001</v>
          </cell>
          <cell r="U15">
            <v>0.25025999999999998</v>
          </cell>
          <cell r="V15">
            <v>14.374460000000001</v>
          </cell>
          <cell r="W15">
            <v>14.374460000000001</v>
          </cell>
          <cell r="X15">
            <v>0</v>
          </cell>
        </row>
        <row r="16">
          <cell r="A16" t="str">
            <v>ANIMAL SCIENCE</v>
          </cell>
          <cell r="B16" t="str">
            <v>Animal  Science</v>
          </cell>
          <cell r="C16">
            <v>5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0.16555</v>
          </cell>
          <cell r="L16">
            <v>0</v>
          </cell>
          <cell r="M16">
            <v>2</v>
          </cell>
          <cell r="N16">
            <v>0</v>
          </cell>
          <cell r="O16">
            <v>0.12856999999999999</v>
          </cell>
          <cell r="P16">
            <v>0</v>
          </cell>
          <cell r="Q16">
            <v>0</v>
          </cell>
          <cell r="R16">
            <v>10.294119999999999</v>
          </cell>
          <cell r="S16">
            <v>0</v>
          </cell>
          <cell r="T16">
            <v>23.40409</v>
          </cell>
          <cell r="U16">
            <v>2.6875900000000001</v>
          </cell>
          <cell r="V16">
            <v>36.385800000000003</v>
          </cell>
          <cell r="W16">
            <v>36.385800000000003</v>
          </cell>
          <cell r="X16">
            <v>0</v>
          </cell>
        </row>
        <row r="17">
          <cell r="A17" t="str">
            <v>BIOSYSTEMS ENGINEERING</v>
          </cell>
          <cell r="B17" t="str">
            <v>Biosystems Engineering</v>
          </cell>
          <cell r="C17">
            <v>5.71225</v>
          </cell>
          <cell r="D17">
            <v>0</v>
          </cell>
          <cell r="E17">
            <v>0</v>
          </cell>
          <cell r="F17">
            <v>2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0.67859999999999998</v>
          </cell>
          <cell r="P17">
            <v>0</v>
          </cell>
          <cell r="Q17">
            <v>0</v>
          </cell>
          <cell r="R17">
            <v>12.39085</v>
          </cell>
          <cell r="S17">
            <v>0</v>
          </cell>
          <cell r="T17">
            <v>4.4619999999999997</v>
          </cell>
          <cell r="U17">
            <v>0.22287000000000001</v>
          </cell>
          <cell r="V17">
            <v>17.07572</v>
          </cell>
          <cell r="W17">
            <v>17.07572</v>
          </cell>
          <cell r="X17">
            <v>0</v>
          </cell>
        </row>
        <row r="18">
          <cell r="A18" t="str">
            <v>ENTOMOLOGY</v>
          </cell>
          <cell r="B18" t="str">
            <v>Entomolgy</v>
          </cell>
          <cell r="C18">
            <v>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0</v>
          </cell>
          <cell r="T18">
            <v>2</v>
          </cell>
          <cell r="U18">
            <v>3.3149999999999999E-2</v>
          </cell>
          <cell r="V18">
            <v>6.03315</v>
          </cell>
          <cell r="W18">
            <v>6.03315</v>
          </cell>
          <cell r="X18">
            <v>0</v>
          </cell>
        </row>
        <row r="19">
          <cell r="A19" t="str">
            <v>FOOD SCIENCE</v>
          </cell>
          <cell r="B19" t="str">
            <v>Food Science</v>
          </cell>
          <cell r="C19">
            <v>3</v>
          </cell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7</v>
          </cell>
          <cell r="S19">
            <v>0</v>
          </cell>
          <cell r="T19">
            <v>4.7517499999999995</v>
          </cell>
          <cell r="U19">
            <v>0.28358</v>
          </cell>
          <cell r="V19">
            <v>12.03533</v>
          </cell>
          <cell r="W19">
            <v>12.03533</v>
          </cell>
          <cell r="X19">
            <v>0</v>
          </cell>
        </row>
        <row r="20">
          <cell r="A20" t="str">
            <v>PLANT SCIENCE</v>
          </cell>
          <cell r="B20" t="str">
            <v>Plant Science</v>
          </cell>
          <cell r="C20">
            <v>5</v>
          </cell>
          <cell r="D20">
            <v>0</v>
          </cell>
          <cell r="E20">
            <v>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2.1655500000000001</v>
          </cell>
          <cell r="K20">
            <v>1</v>
          </cell>
          <cell r="L20">
            <v>0</v>
          </cell>
          <cell r="M20">
            <v>1</v>
          </cell>
          <cell r="N20">
            <v>0</v>
          </cell>
          <cell r="O20">
            <v>0.43852999999999998</v>
          </cell>
          <cell r="P20">
            <v>0.65834999999999999</v>
          </cell>
          <cell r="Q20">
            <v>0</v>
          </cell>
          <cell r="R20">
            <v>13.26243</v>
          </cell>
          <cell r="S20">
            <v>0</v>
          </cell>
          <cell r="T20">
            <v>21.869759999999996</v>
          </cell>
          <cell r="U20">
            <v>0.70646999999999993</v>
          </cell>
          <cell r="V20">
            <v>35.838659999999997</v>
          </cell>
          <cell r="W20">
            <v>35.838659999999997</v>
          </cell>
          <cell r="X20">
            <v>0</v>
          </cell>
        </row>
        <row r="21">
          <cell r="A21" t="str">
            <v>SCHOOL OF AGRICULTURE</v>
          </cell>
          <cell r="B21" t="str">
            <v>School of Agriculture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</v>
          </cell>
          <cell r="O21">
            <v>2.3199499999999995</v>
          </cell>
          <cell r="P21">
            <v>0</v>
          </cell>
          <cell r="Q21">
            <v>0</v>
          </cell>
          <cell r="R21">
            <v>4.3199499999999995</v>
          </cell>
          <cell r="S21">
            <v>0</v>
          </cell>
          <cell r="T21">
            <v>0</v>
          </cell>
          <cell r="U21">
            <v>0.63620999999999994</v>
          </cell>
          <cell r="V21">
            <v>4.9561599999999997</v>
          </cell>
          <cell r="W21">
            <v>4.9561599999999997</v>
          </cell>
          <cell r="X21">
            <v>0</v>
          </cell>
        </row>
        <row r="22">
          <cell r="A22" t="str">
            <v>SOIL SCIENCE</v>
          </cell>
          <cell r="B22" t="str">
            <v>Soil Science</v>
          </cell>
          <cell r="C22">
            <v>7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</v>
          </cell>
          <cell r="S22">
            <v>0</v>
          </cell>
          <cell r="T22">
            <v>6</v>
          </cell>
          <cell r="U22">
            <v>0.17335</v>
          </cell>
          <cell r="V22">
            <v>14.173349999999999</v>
          </cell>
          <cell r="W22">
            <v>14.173349999999999</v>
          </cell>
          <cell r="X22">
            <v>0</v>
          </cell>
        </row>
        <row r="23">
          <cell r="A23" t="str">
            <v>TOTAL</v>
          </cell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ARCHITECTURE - FACULTY OF</v>
          </cell>
          <cell r="B25" t="str">
            <v>Architecture - Faculty of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FACULTY OF ARCHITECTURE</v>
          </cell>
          <cell r="B26" t="str">
            <v>Architecture - General</v>
          </cell>
          <cell r="C26">
            <v>1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2.2117499999999999</v>
          </cell>
          <cell r="N26">
            <v>0</v>
          </cell>
          <cell r="O26">
            <v>2.3338500000000004</v>
          </cell>
          <cell r="P26">
            <v>0</v>
          </cell>
          <cell r="Q26">
            <v>0.37885999999999997</v>
          </cell>
          <cell r="R26">
            <v>7.9244599999999998</v>
          </cell>
          <cell r="S26">
            <v>0</v>
          </cell>
          <cell r="T26">
            <v>12.46565</v>
          </cell>
          <cell r="U26">
            <v>4.3605299999999998</v>
          </cell>
          <cell r="V26">
            <v>24.750640000000001</v>
          </cell>
          <cell r="W26">
            <v>24.750640000000001</v>
          </cell>
          <cell r="X26">
            <v>0</v>
          </cell>
        </row>
        <row r="27">
          <cell r="A27" t="str">
            <v>DEPT. OF ARCHITECTURE</v>
          </cell>
          <cell r="B27" t="str">
            <v>Architecture</v>
          </cell>
          <cell r="C27">
            <v>4</v>
          </cell>
          <cell r="D27">
            <v>0</v>
          </cell>
          <cell r="E27">
            <v>0</v>
          </cell>
          <cell r="F27">
            <v>4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0.76458999999999999</v>
          </cell>
          <cell r="P27">
            <v>0</v>
          </cell>
          <cell r="Q27">
            <v>0</v>
          </cell>
          <cell r="R27">
            <v>10.76459</v>
          </cell>
          <cell r="S27">
            <v>0</v>
          </cell>
          <cell r="T27">
            <v>0</v>
          </cell>
          <cell r="U27">
            <v>0.16183999999999998</v>
          </cell>
          <cell r="V27">
            <v>10.92643</v>
          </cell>
          <cell r="W27">
            <v>10.92643</v>
          </cell>
          <cell r="X27">
            <v>0</v>
          </cell>
        </row>
        <row r="28">
          <cell r="A28" t="str">
            <v>CITY PLANNING</v>
          </cell>
          <cell r="B28" t="str">
            <v>City Planning</v>
          </cell>
          <cell r="C28">
            <v>3</v>
          </cell>
          <cell r="D28">
            <v>0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0.15748000000000001</v>
          </cell>
          <cell r="P28">
            <v>0</v>
          </cell>
          <cell r="Q28">
            <v>0</v>
          </cell>
          <cell r="R28">
            <v>6.1574799999999996</v>
          </cell>
          <cell r="S28">
            <v>0</v>
          </cell>
          <cell r="T28">
            <v>1</v>
          </cell>
          <cell r="U28">
            <v>0</v>
          </cell>
          <cell r="V28">
            <v>7.1574799999999996</v>
          </cell>
          <cell r="W28">
            <v>7.1574799999999996</v>
          </cell>
          <cell r="X28">
            <v>0</v>
          </cell>
        </row>
        <row r="29">
          <cell r="A29" t="str">
            <v>INTERIOR DESIGN</v>
          </cell>
          <cell r="B29" t="str">
            <v>Interior Design</v>
          </cell>
          <cell r="C29">
            <v>0</v>
          </cell>
          <cell r="D29">
            <v>0</v>
          </cell>
          <cell r="E29">
            <v>0</v>
          </cell>
          <cell r="F29">
            <v>5</v>
          </cell>
          <cell r="G29">
            <v>1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0.39794000000000002</v>
          </cell>
          <cell r="P29">
            <v>0</v>
          </cell>
          <cell r="Q29">
            <v>0</v>
          </cell>
          <cell r="R29">
            <v>7.3979400000000002</v>
          </cell>
          <cell r="S29">
            <v>0</v>
          </cell>
          <cell r="T29">
            <v>0</v>
          </cell>
          <cell r="U29">
            <v>0</v>
          </cell>
          <cell r="V29">
            <v>7.3979400000000002</v>
          </cell>
          <cell r="W29">
            <v>7.3979400000000002</v>
          </cell>
          <cell r="X29">
            <v>0</v>
          </cell>
        </row>
        <row r="30">
          <cell r="A30" t="str">
            <v>LANDSCAPE ARCHITECTURE</v>
          </cell>
          <cell r="B30" t="str">
            <v>Landscape Architecture</v>
          </cell>
          <cell r="C30">
            <v>2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1</v>
          </cell>
          <cell r="J30">
            <v>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</v>
          </cell>
          <cell r="S30">
            <v>0</v>
          </cell>
          <cell r="T30">
            <v>0</v>
          </cell>
          <cell r="U30">
            <v>0</v>
          </cell>
          <cell r="V30">
            <v>8</v>
          </cell>
          <cell r="W30">
            <v>8</v>
          </cell>
          <cell r="X30">
            <v>0</v>
          </cell>
        </row>
        <row r="31">
          <cell r="A31" t="str">
            <v>TOTAL</v>
          </cell>
          <cell r="B31" t="str">
            <v>Total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 t="str">
            <v>ART - SCHOOL OF</v>
          </cell>
          <cell r="B33" t="str">
            <v>Art - School of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SCHOOL OF ART</v>
          </cell>
          <cell r="B34" t="str">
            <v>Art</v>
          </cell>
          <cell r="C34">
            <v>7</v>
          </cell>
          <cell r="D34">
            <v>0</v>
          </cell>
          <cell r="E34">
            <v>0.84421999999999997</v>
          </cell>
          <cell r="F34">
            <v>2.9239999999999999</v>
          </cell>
          <cell r="G34">
            <v>0</v>
          </cell>
          <cell r="H34">
            <v>0</v>
          </cell>
          <cell r="I34">
            <v>1</v>
          </cell>
          <cell r="J34">
            <v>5.1829499999999999</v>
          </cell>
          <cell r="K34">
            <v>0</v>
          </cell>
          <cell r="L34">
            <v>1</v>
          </cell>
          <cell r="M34">
            <v>0.67374999999999996</v>
          </cell>
          <cell r="N34">
            <v>0.41916999999999999</v>
          </cell>
          <cell r="O34">
            <v>2.7339299999999995</v>
          </cell>
          <cell r="P34">
            <v>0</v>
          </cell>
          <cell r="Q34">
            <v>0</v>
          </cell>
          <cell r="R34">
            <v>21.778019999999998</v>
          </cell>
          <cell r="S34">
            <v>0</v>
          </cell>
          <cell r="T34">
            <v>6.54</v>
          </cell>
          <cell r="U34">
            <v>1.5374299999999999</v>
          </cell>
          <cell r="V34">
            <v>29.855449999999998</v>
          </cell>
          <cell r="W34">
            <v>29.855449999999998</v>
          </cell>
          <cell r="X34">
            <v>0</v>
          </cell>
        </row>
        <row r="35">
          <cell r="A35" t="str">
            <v>TOTAL</v>
          </cell>
          <cell r="B35" t="str">
            <v>Total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ARTS - FACULTY OF</v>
          </cell>
          <cell r="B37" t="str">
            <v>Arts - Faculty of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 t="str">
            <v>FACULTY OF ARTS</v>
          </cell>
          <cell r="B38" t="str">
            <v>Arts - General</v>
          </cell>
          <cell r="C38">
            <v>3.5851999999999999</v>
          </cell>
          <cell r="D38">
            <v>0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9.7060200000000041</v>
          </cell>
          <cell r="P38">
            <v>0</v>
          </cell>
          <cell r="Q38">
            <v>0.78423000000000009</v>
          </cell>
          <cell r="R38">
            <v>16.075450000000004</v>
          </cell>
          <cell r="S38">
            <v>0</v>
          </cell>
          <cell r="T38">
            <v>19.166599999999999</v>
          </cell>
          <cell r="U38">
            <v>5.8418899999999994</v>
          </cell>
          <cell r="V38">
            <v>41.083940000000005</v>
          </cell>
          <cell r="W38">
            <v>41.083940000000005</v>
          </cell>
          <cell r="X38">
            <v>0</v>
          </cell>
        </row>
        <row r="39">
          <cell r="A39" t="str">
            <v>ANTHROPOLOGY</v>
          </cell>
          <cell r="B39" t="str">
            <v>Anthropology</v>
          </cell>
          <cell r="C39">
            <v>4</v>
          </cell>
          <cell r="D39">
            <v>0</v>
          </cell>
          <cell r="E39">
            <v>0</v>
          </cell>
          <cell r="F39">
            <v>4</v>
          </cell>
          <cell r="G39">
            <v>1</v>
          </cell>
          <cell r="H39">
            <v>0</v>
          </cell>
          <cell r="I39">
            <v>0</v>
          </cell>
          <cell r="J39">
            <v>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0.61116999999999999</v>
          </cell>
          <cell r="P39">
            <v>0</v>
          </cell>
          <cell r="Q39">
            <v>0.47189999999999993</v>
          </cell>
          <cell r="R39">
            <v>14.083069999999999</v>
          </cell>
          <cell r="S39">
            <v>0</v>
          </cell>
          <cell r="T39">
            <v>3</v>
          </cell>
          <cell r="U39">
            <v>1.512E-2</v>
          </cell>
          <cell r="V39">
            <v>17.098189999999999</v>
          </cell>
          <cell r="W39">
            <v>17.098189999999999</v>
          </cell>
          <cell r="X39">
            <v>0</v>
          </cell>
        </row>
        <row r="40">
          <cell r="A40" t="str">
            <v>ASIAN STUDIES</v>
          </cell>
          <cell r="B40" t="str">
            <v>Asian Studies</v>
          </cell>
          <cell r="C40">
            <v>0</v>
          </cell>
          <cell r="D40">
            <v>0</v>
          </cell>
          <cell r="E40">
            <v>0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3</v>
          </cell>
          <cell r="S40">
            <v>0</v>
          </cell>
          <cell r="T40">
            <v>0</v>
          </cell>
          <cell r="U40">
            <v>0.38678000000000001</v>
          </cell>
          <cell r="V40">
            <v>3.3867799999999999</v>
          </cell>
          <cell r="W40">
            <v>3.3867799999999999</v>
          </cell>
          <cell r="X40">
            <v>0</v>
          </cell>
        </row>
        <row r="41">
          <cell r="A41" t="str">
            <v>CLASSICS</v>
          </cell>
          <cell r="B41" t="str">
            <v>Classics</v>
          </cell>
          <cell r="C41">
            <v>3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1.7545999999999999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0.59157999999999988</v>
          </cell>
          <cell r="P41">
            <v>0</v>
          </cell>
          <cell r="Q41">
            <v>0</v>
          </cell>
          <cell r="R41">
            <v>6.3461799999999995</v>
          </cell>
          <cell r="S41">
            <v>0</v>
          </cell>
          <cell r="T41">
            <v>1</v>
          </cell>
          <cell r="U41">
            <v>0.69030999999999998</v>
          </cell>
          <cell r="V41">
            <v>8.0364899999999988</v>
          </cell>
          <cell r="W41">
            <v>8.0364899999999988</v>
          </cell>
          <cell r="X41">
            <v>0</v>
          </cell>
        </row>
        <row r="42">
          <cell r="A42" t="str">
            <v>ECONOMICS</v>
          </cell>
          <cell r="B42" t="str">
            <v>Economics</v>
          </cell>
          <cell r="C42">
            <v>5</v>
          </cell>
          <cell r="D42">
            <v>0</v>
          </cell>
          <cell r="E42">
            <v>1.22184</v>
          </cell>
          <cell r="F42">
            <v>9</v>
          </cell>
          <cell r="G42">
            <v>0</v>
          </cell>
          <cell r="H42">
            <v>1.0057</v>
          </cell>
          <cell r="I42">
            <v>0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7.0000000000000001E-3</v>
          </cell>
          <cell r="P42">
            <v>0</v>
          </cell>
          <cell r="Q42">
            <v>0.17237</v>
          </cell>
          <cell r="R42">
            <v>19.406910000000003</v>
          </cell>
          <cell r="S42">
            <v>0</v>
          </cell>
          <cell r="T42">
            <v>3</v>
          </cell>
          <cell r="U42">
            <v>1.3157099999999999</v>
          </cell>
          <cell r="V42">
            <v>23.722620000000003</v>
          </cell>
          <cell r="W42">
            <v>23.722620000000003</v>
          </cell>
          <cell r="X42">
            <v>0</v>
          </cell>
        </row>
        <row r="43">
          <cell r="A43" t="str">
            <v>ENGLISH, FILM, AND THEATRE</v>
          </cell>
          <cell r="B43" t="str">
            <v>English, Film, and Theatre</v>
          </cell>
          <cell r="C43">
            <v>7</v>
          </cell>
          <cell r="D43">
            <v>0</v>
          </cell>
          <cell r="E43">
            <v>1.88554</v>
          </cell>
          <cell r="F43">
            <v>11</v>
          </cell>
          <cell r="G43">
            <v>3</v>
          </cell>
          <cell r="H43">
            <v>0</v>
          </cell>
          <cell r="I43">
            <v>1</v>
          </cell>
          <cell r="J43">
            <v>2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1.7543200000000001</v>
          </cell>
          <cell r="P43">
            <v>0</v>
          </cell>
          <cell r="Q43">
            <v>4.5899999999999996E-2</v>
          </cell>
          <cell r="R43">
            <v>29.685759999999998</v>
          </cell>
          <cell r="S43">
            <v>0</v>
          </cell>
          <cell r="T43">
            <v>4.5746500000000001</v>
          </cell>
          <cell r="U43">
            <v>0.9353999999999999</v>
          </cell>
          <cell r="V43">
            <v>35.195810000000002</v>
          </cell>
          <cell r="W43">
            <v>35.195810000000002</v>
          </cell>
          <cell r="X43">
            <v>0</v>
          </cell>
        </row>
        <row r="44">
          <cell r="A44" t="str">
            <v>FRENCH, SPANISH AND ITALIAN</v>
          </cell>
          <cell r="B44" t="str">
            <v>French, Spanish and Italian</v>
          </cell>
          <cell r="C44">
            <v>0</v>
          </cell>
          <cell r="D44">
            <v>0</v>
          </cell>
          <cell r="E44">
            <v>0</v>
          </cell>
          <cell r="F44">
            <v>6</v>
          </cell>
          <cell r="G44">
            <v>1</v>
          </cell>
          <cell r="H44">
            <v>0</v>
          </cell>
          <cell r="I44">
            <v>1</v>
          </cell>
          <cell r="J44">
            <v>1</v>
          </cell>
          <cell r="K44">
            <v>0</v>
          </cell>
          <cell r="L44">
            <v>0</v>
          </cell>
          <cell r="M44">
            <v>3</v>
          </cell>
          <cell r="N44">
            <v>0</v>
          </cell>
          <cell r="O44">
            <v>2.1099199999999998</v>
          </cell>
          <cell r="P44">
            <v>0</v>
          </cell>
          <cell r="Q44">
            <v>0</v>
          </cell>
          <cell r="R44">
            <v>14.109919999999999</v>
          </cell>
          <cell r="S44">
            <v>0</v>
          </cell>
          <cell r="T44">
            <v>1</v>
          </cell>
          <cell r="U44">
            <v>0.40467999999999998</v>
          </cell>
          <cell r="V44">
            <v>15.5146</v>
          </cell>
          <cell r="W44">
            <v>15.5146</v>
          </cell>
          <cell r="X44">
            <v>0</v>
          </cell>
        </row>
        <row r="45">
          <cell r="A45" t="str">
            <v>GERMAN &amp; SLAVIC STUDIES</v>
          </cell>
          <cell r="B45" t="str">
            <v>German &amp; Slavic Studies</v>
          </cell>
          <cell r="C45">
            <v>1</v>
          </cell>
          <cell r="D45">
            <v>0</v>
          </cell>
          <cell r="E45">
            <v>0</v>
          </cell>
          <cell r="F45">
            <v>3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2.50285</v>
          </cell>
          <cell r="N45">
            <v>0</v>
          </cell>
          <cell r="O45">
            <v>0.52895000000000003</v>
          </cell>
          <cell r="P45">
            <v>0</v>
          </cell>
          <cell r="Q45">
            <v>0</v>
          </cell>
          <cell r="R45">
            <v>8.0318000000000005</v>
          </cell>
          <cell r="S45">
            <v>0</v>
          </cell>
          <cell r="T45">
            <v>0</v>
          </cell>
          <cell r="U45">
            <v>0.98233999999999999</v>
          </cell>
          <cell r="V45">
            <v>9.0141400000000012</v>
          </cell>
          <cell r="W45">
            <v>9.0141400000000012</v>
          </cell>
          <cell r="X45">
            <v>0</v>
          </cell>
        </row>
        <row r="46">
          <cell r="A46" t="str">
            <v>GLOBAL POLITICAL ECONOMY</v>
          </cell>
          <cell r="B46" t="str">
            <v>Global Political Economy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9.6970000000000001E-2</v>
          </cell>
          <cell r="R46">
            <v>9.6970000000000001E-2</v>
          </cell>
          <cell r="S46">
            <v>0</v>
          </cell>
          <cell r="T46">
            <v>0</v>
          </cell>
          <cell r="U46">
            <v>0</v>
          </cell>
          <cell r="V46">
            <v>9.6970000000000001E-2</v>
          </cell>
          <cell r="W46">
            <v>9.6970000000000001E-2</v>
          </cell>
          <cell r="X46">
            <v>0</v>
          </cell>
        </row>
        <row r="47">
          <cell r="A47" t="str">
            <v>HISTORY</v>
          </cell>
          <cell r="B47" t="str">
            <v>History</v>
          </cell>
          <cell r="C47">
            <v>0</v>
          </cell>
          <cell r="D47">
            <v>0</v>
          </cell>
          <cell r="E47">
            <v>2.0114000000000001</v>
          </cell>
          <cell r="F47">
            <v>11.947099999999999</v>
          </cell>
          <cell r="G47">
            <v>3</v>
          </cell>
          <cell r="H47">
            <v>1.5327600000000001</v>
          </cell>
          <cell r="I47">
            <v>0</v>
          </cell>
          <cell r="J47">
            <v>2.5091999999999999</v>
          </cell>
          <cell r="K47">
            <v>0</v>
          </cell>
          <cell r="L47">
            <v>0</v>
          </cell>
          <cell r="M47">
            <v>2</v>
          </cell>
          <cell r="N47">
            <v>0</v>
          </cell>
          <cell r="O47">
            <v>0.53736000000000006</v>
          </cell>
          <cell r="P47">
            <v>0</v>
          </cell>
          <cell r="Q47">
            <v>0</v>
          </cell>
          <cell r="R47">
            <v>23.53782</v>
          </cell>
          <cell r="S47">
            <v>0</v>
          </cell>
          <cell r="T47">
            <v>3</v>
          </cell>
          <cell r="U47">
            <v>0.95774000000000004</v>
          </cell>
          <cell r="V47">
            <v>27.495560000000001</v>
          </cell>
          <cell r="W47">
            <v>27.495560000000001</v>
          </cell>
          <cell r="X47">
            <v>0</v>
          </cell>
        </row>
        <row r="48">
          <cell r="A48" t="str">
            <v>ICELANDIC</v>
          </cell>
          <cell r="B48" t="str">
            <v>Icelanic</v>
          </cell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</v>
          </cell>
          <cell r="S48">
            <v>0</v>
          </cell>
          <cell r="T48">
            <v>0</v>
          </cell>
          <cell r="U48">
            <v>0.26297000000000004</v>
          </cell>
          <cell r="V48">
            <v>2.2629700000000001</v>
          </cell>
          <cell r="W48">
            <v>2.2629700000000001</v>
          </cell>
          <cell r="X48">
            <v>0</v>
          </cell>
        </row>
        <row r="49">
          <cell r="A49" t="str">
            <v>LABOUR STUDIES</v>
          </cell>
          <cell r="B49" t="str">
            <v>Labour Studies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0.20344999999999999</v>
          </cell>
          <cell r="P49">
            <v>0</v>
          </cell>
          <cell r="Q49">
            <v>0</v>
          </cell>
          <cell r="R49">
            <v>2.2034500000000001</v>
          </cell>
          <cell r="S49">
            <v>0</v>
          </cell>
          <cell r="T49">
            <v>0</v>
          </cell>
          <cell r="U49">
            <v>9.1319999999999998E-2</v>
          </cell>
          <cell r="V49">
            <v>2.2947700000000002</v>
          </cell>
          <cell r="W49">
            <v>2.2947700000000002</v>
          </cell>
          <cell r="X49">
            <v>0</v>
          </cell>
        </row>
        <row r="50">
          <cell r="A50" t="str">
            <v>LINGUISTICS</v>
          </cell>
          <cell r="B50" t="str">
            <v>Linguistics</v>
          </cell>
          <cell r="C50">
            <v>2</v>
          </cell>
          <cell r="D50">
            <v>0</v>
          </cell>
          <cell r="E50">
            <v>0.50285000000000002</v>
          </cell>
          <cell r="F50">
            <v>4</v>
          </cell>
          <cell r="G50">
            <v>0</v>
          </cell>
          <cell r="H50">
            <v>0</v>
          </cell>
          <cell r="I50">
            <v>1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1</v>
          </cell>
          <cell r="O50">
            <v>5.6230000000000002E-2</v>
          </cell>
          <cell r="P50">
            <v>0</v>
          </cell>
          <cell r="Q50">
            <v>0</v>
          </cell>
          <cell r="R50">
            <v>9.5590799999999998</v>
          </cell>
          <cell r="S50">
            <v>0</v>
          </cell>
          <cell r="T50">
            <v>0</v>
          </cell>
          <cell r="U50">
            <v>0.69676000000000005</v>
          </cell>
          <cell r="V50">
            <v>10.255839999999999</v>
          </cell>
          <cell r="W50">
            <v>10.255839999999999</v>
          </cell>
          <cell r="X50">
            <v>0</v>
          </cell>
        </row>
        <row r="51">
          <cell r="A51" t="str">
            <v>NATIVE STUDIES</v>
          </cell>
          <cell r="B51" t="str">
            <v>Native Studies</v>
          </cell>
          <cell r="C51">
            <v>3</v>
          </cell>
          <cell r="D51">
            <v>0</v>
          </cell>
          <cell r="E51">
            <v>0</v>
          </cell>
          <cell r="F51">
            <v>2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0</v>
          </cell>
          <cell r="L51">
            <v>1.00485</v>
          </cell>
          <cell r="M51">
            <v>0</v>
          </cell>
          <cell r="N51">
            <v>0</v>
          </cell>
          <cell r="O51">
            <v>0.24299999999999999</v>
          </cell>
          <cell r="P51">
            <v>0</v>
          </cell>
          <cell r="Q51">
            <v>0</v>
          </cell>
          <cell r="R51">
            <v>7.2478500000000006</v>
          </cell>
          <cell r="S51">
            <v>0</v>
          </cell>
          <cell r="T51">
            <v>0.44274999999999998</v>
          </cell>
          <cell r="U51">
            <v>0.77459999999999996</v>
          </cell>
          <cell r="V51">
            <v>8.4652000000000012</v>
          </cell>
          <cell r="W51">
            <v>8.4652000000000012</v>
          </cell>
          <cell r="X51">
            <v>0</v>
          </cell>
        </row>
        <row r="52">
          <cell r="A52" t="str">
            <v>PHILOSOPHY</v>
          </cell>
          <cell r="B52" t="str">
            <v>Philosophy</v>
          </cell>
          <cell r="C52">
            <v>3</v>
          </cell>
          <cell r="D52">
            <v>0</v>
          </cell>
          <cell r="E52">
            <v>0</v>
          </cell>
          <cell r="F52">
            <v>4</v>
          </cell>
          <cell r="G52">
            <v>2</v>
          </cell>
          <cell r="H52">
            <v>1.50285</v>
          </cell>
          <cell r="I52">
            <v>0</v>
          </cell>
          <cell r="J52">
            <v>2.7545999999999999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0.88532</v>
          </cell>
          <cell r="P52">
            <v>0</v>
          </cell>
          <cell r="Q52">
            <v>0</v>
          </cell>
          <cell r="R52">
            <v>14.142770000000001</v>
          </cell>
          <cell r="S52">
            <v>0</v>
          </cell>
          <cell r="T52">
            <v>2</v>
          </cell>
          <cell r="U52">
            <v>0.46632000000000001</v>
          </cell>
          <cell r="V52">
            <v>16.609089999999998</v>
          </cell>
          <cell r="W52">
            <v>16.609089999999998</v>
          </cell>
          <cell r="X52">
            <v>0</v>
          </cell>
        </row>
        <row r="53">
          <cell r="A53" t="str">
            <v>POLITICAL STUDIES</v>
          </cell>
          <cell r="B53" t="str">
            <v>Political Studies</v>
          </cell>
          <cell r="C53">
            <v>2</v>
          </cell>
          <cell r="D53">
            <v>0</v>
          </cell>
          <cell r="E53">
            <v>0</v>
          </cell>
          <cell r="F53">
            <v>3</v>
          </cell>
          <cell r="G53">
            <v>0</v>
          </cell>
          <cell r="H53">
            <v>0</v>
          </cell>
          <cell r="I53">
            <v>0</v>
          </cell>
          <cell r="J53">
            <v>2.7545999999999999</v>
          </cell>
          <cell r="K53">
            <v>0</v>
          </cell>
          <cell r="L53">
            <v>0</v>
          </cell>
          <cell r="M53">
            <v>0</v>
          </cell>
          <cell r="N53">
            <v>0.78588000000000002</v>
          </cell>
          <cell r="O53">
            <v>1.8965000000000001</v>
          </cell>
          <cell r="P53">
            <v>0</v>
          </cell>
          <cell r="Q53">
            <v>3.925E-2</v>
          </cell>
          <cell r="R53">
            <v>10.476229999999999</v>
          </cell>
          <cell r="S53">
            <v>0</v>
          </cell>
          <cell r="T53">
            <v>1.5390000000000001</v>
          </cell>
          <cell r="U53">
            <v>0.60735000000000006</v>
          </cell>
          <cell r="V53">
            <v>12.622579999999999</v>
          </cell>
          <cell r="W53">
            <v>12.622579999999999</v>
          </cell>
          <cell r="X53">
            <v>0</v>
          </cell>
        </row>
        <row r="54">
          <cell r="A54" t="str">
            <v>PSYCHOLOGY</v>
          </cell>
          <cell r="B54" t="str">
            <v>Psychology</v>
          </cell>
          <cell r="C54">
            <v>11</v>
          </cell>
          <cell r="D54">
            <v>0</v>
          </cell>
          <cell r="E54">
            <v>2.1364200000000002</v>
          </cell>
          <cell r="F54">
            <v>12</v>
          </cell>
          <cell r="G54">
            <v>5</v>
          </cell>
          <cell r="H54">
            <v>1.5085500000000001</v>
          </cell>
          <cell r="I54">
            <v>0</v>
          </cell>
          <cell r="J54">
            <v>5.5977499999999996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  <cell r="O54">
            <v>3.4862199999999999</v>
          </cell>
          <cell r="P54">
            <v>1</v>
          </cell>
          <cell r="Q54">
            <v>0.26451999999999998</v>
          </cell>
          <cell r="R54">
            <v>43.993459999999999</v>
          </cell>
          <cell r="S54">
            <v>0</v>
          </cell>
          <cell r="T54">
            <v>8.2502500000000012</v>
          </cell>
          <cell r="U54">
            <v>2.5916400000000004</v>
          </cell>
          <cell r="V54">
            <v>54.835349999999998</v>
          </cell>
          <cell r="W54">
            <v>54.835349999999998</v>
          </cell>
          <cell r="X54">
            <v>0</v>
          </cell>
        </row>
        <row r="55">
          <cell r="A55" t="str">
            <v>RELIGION</v>
          </cell>
          <cell r="B55" t="str">
            <v>Religion</v>
          </cell>
          <cell r="C55">
            <v>2</v>
          </cell>
          <cell r="D55">
            <v>0</v>
          </cell>
          <cell r="E55">
            <v>0</v>
          </cell>
          <cell r="F55">
            <v>1</v>
          </cell>
          <cell r="G55">
            <v>2</v>
          </cell>
          <cell r="H55">
            <v>0</v>
          </cell>
          <cell r="I55">
            <v>0</v>
          </cell>
          <cell r="J55">
            <v>2</v>
          </cell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0.35084000000000004</v>
          </cell>
          <cell r="P55">
            <v>0</v>
          </cell>
          <cell r="Q55">
            <v>0</v>
          </cell>
          <cell r="R55">
            <v>8.3508399999999998</v>
          </cell>
          <cell r="S55">
            <v>0</v>
          </cell>
          <cell r="T55">
            <v>1</v>
          </cell>
          <cell r="U55">
            <v>1.29274</v>
          </cell>
          <cell r="V55">
            <v>10.64358</v>
          </cell>
          <cell r="W55">
            <v>10.64358</v>
          </cell>
          <cell r="X55">
            <v>0</v>
          </cell>
        </row>
        <row r="56">
          <cell r="A56" t="str">
            <v>SOCIOLOGY</v>
          </cell>
          <cell r="B56" t="str">
            <v>Sociology</v>
          </cell>
          <cell r="C56">
            <v>9</v>
          </cell>
          <cell r="D56">
            <v>0</v>
          </cell>
          <cell r="E56">
            <v>0</v>
          </cell>
          <cell r="F56">
            <v>2</v>
          </cell>
          <cell r="G56">
            <v>1</v>
          </cell>
          <cell r="H56">
            <v>0.50285000000000002</v>
          </cell>
          <cell r="I56">
            <v>0</v>
          </cell>
          <cell r="J56">
            <v>5.7545999999999999</v>
          </cell>
          <cell r="K56">
            <v>0</v>
          </cell>
          <cell r="L56">
            <v>0</v>
          </cell>
          <cell r="M56">
            <v>0.94325000000000003</v>
          </cell>
          <cell r="N56">
            <v>0</v>
          </cell>
          <cell r="O56">
            <v>1.5975700000000002</v>
          </cell>
          <cell r="P56">
            <v>0</v>
          </cell>
          <cell r="Q56">
            <v>0.33932000000000001</v>
          </cell>
          <cell r="R56">
            <v>21.137589999999999</v>
          </cell>
          <cell r="S56">
            <v>0</v>
          </cell>
          <cell r="T56">
            <v>3</v>
          </cell>
          <cell r="U56">
            <v>0.41775000000000007</v>
          </cell>
          <cell r="V56">
            <v>24.555340000000001</v>
          </cell>
          <cell r="W56">
            <v>24.555340000000001</v>
          </cell>
          <cell r="X56">
            <v>0</v>
          </cell>
        </row>
        <row r="57">
          <cell r="A57" t="str">
            <v>WOMEN'S STUDIES</v>
          </cell>
          <cell r="B57" t="str">
            <v>Women's Studies</v>
          </cell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0.27017000000000002</v>
          </cell>
          <cell r="P57">
            <v>0</v>
          </cell>
          <cell r="Q57">
            <v>6.658E-2</v>
          </cell>
          <cell r="R57">
            <v>3.3367500000000003</v>
          </cell>
          <cell r="S57">
            <v>0</v>
          </cell>
          <cell r="T57">
            <v>0</v>
          </cell>
          <cell r="U57">
            <v>0.40861999999999998</v>
          </cell>
          <cell r="V57">
            <v>3.7453700000000003</v>
          </cell>
          <cell r="W57">
            <v>3.7453700000000003</v>
          </cell>
          <cell r="X57">
            <v>0</v>
          </cell>
        </row>
        <row r="58">
          <cell r="A58" t="str">
            <v>TOTAL</v>
          </cell>
          <cell r="B58" t="str">
            <v>Total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BUSINESS - ASPER SCHOOL OF</v>
          </cell>
          <cell r="B60" t="str">
            <v>Business - Asper School of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I. H. ASPER SCHOOL OF BUSINESS</v>
          </cell>
          <cell r="B61" t="str">
            <v>Asper School Of Business - General</v>
          </cell>
          <cell r="C61">
            <v>2.3811499999999999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1.4817100000000001</v>
          </cell>
          <cell r="P61">
            <v>0.52722000000000002</v>
          </cell>
          <cell r="Q61">
            <v>0.70062999999999998</v>
          </cell>
          <cell r="R61">
            <v>6.0907099999999996</v>
          </cell>
          <cell r="S61">
            <v>0</v>
          </cell>
          <cell r="T61">
            <v>33.247320000000002</v>
          </cell>
          <cell r="U61">
            <v>2.8151199999999998</v>
          </cell>
          <cell r="V61">
            <v>42.153150000000004</v>
          </cell>
          <cell r="W61">
            <v>42.153150000000004</v>
          </cell>
          <cell r="X61">
            <v>0</v>
          </cell>
        </row>
        <row r="62">
          <cell r="A62" t="str">
            <v>ACCOUNTING &amp; FINANCE</v>
          </cell>
          <cell r="B62" t="str">
            <v>Accounting &amp; Finance</v>
          </cell>
          <cell r="C62">
            <v>3</v>
          </cell>
          <cell r="D62">
            <v>0</v>
          </cell>
          <cell r="E62">
            <v>0.62787000000000004</v>
          </cell>
          <cell r="F62">
            <v>5.3811499999999999</v>
          </cell>
          <cell r="G62">
            <v>0</v>
          </cell>
          <cell r="H62">
            <v>0</v>
          </cell>
          <cell r="I62">
            <v>1</v>
          </cell>
          <cell r="J62">
            <v>5.5091999999999999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2.4963199999999994</v>
          </cell>
          <cell r="P62">
            <v>0</v>
          </cell>
          <cell r="Q62">
            <v>0.14682000000000003</v>
          </cell>
          <cell r="R62">
            <v>18.161360000000002</v>
          </cell>
          <cell r="S62">
            <v>0</v>
          </cell>
          <cell r="T62">
            <v>2</v>
          </cell>
          <cell r="U62">
            <v>0.28960999999999992</v>
          </cell>
          <cell r="V62">
            <v>20.450970000000002</v>
          </cell>
          <cell r="W62">
            <v>20.450970000000002</v>
          </cell>
          <cell r="X62">
            <v>0</v>
          </cell>
        </row>
        <row r="63">
          <cell r="A63" t="str">
            <v>BUSINESS ADMINISTRATION</v>
          </cell>
          <cell r="B63" t="str">
            <v>Business Administration</v>
          </cell>
          <cell r="C63">
            <v>5</v>
          </cell>
          <cell r="D63">
            <v>0</v>
          </cell>
          <cell r="E63">
            <v>0.50285000000000002</v>
          </cell>
          <cell r="F63">
            <v>3.7545999999999999</v>
          </cell>
          <cell r="G63">
            <v>0</v>
          </cell>
          <cell r="H63">
            <v>0</v>
          </cell>
          <cell r="I63">
            <v>0</v>
          </cell>
          <cell r="J63">
            <v>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4.9843799999999989</v>
          </cell>
          <cell r="P63">
            <v>0</v>
          </cell>
          <cell r="Q63">
            <v>9.8890000000000006E-2</v>
          </cell>
          <cell r="R63">
            <v>16.340720000000001</v>
          </cell>
          <cell r="S63">
            <v>0</v>
          </cell>
          <cell r="T63">
            <v>2</v>
          </cell>
          <cell r="U63">
            <v>0.29025999999999996</v>
          </cell>
          <cell r="V63">
            <v>18.630980000000001</v>
          </cell>
          <cell r="W63">
            <v>18.630980000000001</v>
          </cell>
          <cell r="X63">
            <v>0</v>
          </cell>
        </row>
        <row r="64">
          <cell r="A64" t="str">
            <v>MARKETING</v>
          </cell>
          <cell r="B64" t="str">
            <v>Marketing</v>
          </cell>
          <cell r="C64">
            <v>3</v>
          </cell>
          <cell r="D64">
            <v>0</v>
          </cell>
          <cell r="E64">
            <v>0</v>
          </cell>
          <cell r="F64">
            <v>5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0</v>
          </cell>
          <cell r="M64">
            <v>0</v>
          </cell>
          <cell r="N64">
            <v>0.98560000000000003</v>
          </cell>
          <cell r="O64">
            <v>1.0315300000000001</v>
          </cell>
          <cell r="P64">
            <v>0</v>
          </cell>
          <cell r="Q64">
            <v>0</v>
          </cell>
          <cell r="R64">
            <v>11.01713</v>
          </cell>
          <cell r="S64">
            <v>0</v>
          </cell>
          <cell r="T64">
            <v>1.75996</v>
          </cell>
          <cell r="U64">
            <v>8.8489999999999999E-2</v>
          </cell>
          <cell r="V64">
            <v>12.86558</v>
          </cell>
          <cell r="W64">
            <v>12.86558</v>
          </cell>
          <cell r="X64">
            <v>0</v>
          </cell>
        </row>
        <row r="65">
          <cell r="A65" t="str">
            <v>SUPPLY CHAIN MANAGEMENT</v>
          </cell>
          <cell r="B65" t="str">
            <v>Supply Chain Management</v>
          </cell>
          <cell r="C65">
            <v>2</v>
          </cell>
          <cell r="D65">
            <v>0</v>
          </cell>
          <cell r="E65">
            <v>0</v>
          </cell>
          <cell r="F65">
            <v>1</v>
          </cell>
          <cell r="G65">
            <v>0</v>
          </cell>
          <cell r="H65">
            <v>0</v>
          </cell>
          <cell r="I65">
            <v>0</v>
          </cell>
          <cell r="J65">
            <v>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0.48164999999999997</v>
          </cell>
          <cell r="P65">
            <v>0</v>
          </cell>
          <cell r="Q65">
            <v>0</v>
          </cell>
          <cell r="R65">
            <v>6.4816500000000001</v>
          </cell>
          <cell r="S65">
            <v>0</v>
          </cell>
          <cell r="T65">
            <v>1</v>
          </cell>
          <cell r="U65">
            <v>0</v>
          </cell>
          <cell r="V65">
            <v>7.4816500000000001</v>
          </cell>
          <cell r="W65">
            <v>7.4816500000000001</v>
          </cell>
          <cell r="X65">
            <v>0</v>
          </cell>
        </row>
        <row r="66">
          <cell r="A66" t="str">
            <v>WARREN CTR ACTUARIAL STUDIES</v>
          </cell>
          <cell r="B66" t="str">
            <v>Warren Ctr Actuarial Studies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0.58520000000000005</v>
          </cell>
          <cell r="L66">
            <v>0</v>
          </cell>
          <cell r="M66">
            <v>0</v>
          </cell>
          <cell r="N66">
            <v>0</v>
          </cell>
          <cell r="O66">
            <v>0.15739999999999998</v>
          </cell>
          <cell r="P66">
            <v>0</v>
          </cell>
          <cell r="Q66">
            <v>0.31445000000000001</v>
          </cell>
          <cell r="R66">
            <v>3.0570499999999998</v>
          </cell>
          <cell r="S66">
            <v>0</v>
          </cell>
          <cell r="T66">
            <v>0</v>
          </cell>
          <cell r="U66">
            <v>0.87964000000000009</v>
          </cell>
          <cell r="V66">
            <v>3.93669</v>
          </cell>
          <cell r="W66">
            <v>3.93669</v>
          </cell>
          <cell r="X66">
            <v>0</v>
          </cell>
        </row>
        <row r="67">
          <cell r="A67" t="str">
            <v>TOTAL</v>
          </cell>
          <cell r="B67" t="str">
            <v>Total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DENTISTRY - FACULTY OF</v>
          </cell>
          <cell r="B69" t="str">
            <v>Dentistry - Faculty of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FACULTY OF DENTISTRY</v>
          </cell>
          <cell r="B70" t="str">
            <v>Dentistry - General</v>
          </cell>
          <cell r="C70">
            <v>2</v>
          </cell>
          <cell r="D70">
            <v>0</v>
          </cell>
          <cell r="E70">
            <v>0</v>
          </cell>
          <cell r="F70">
            <v>1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1.06579</v>
          </cell>
          <cell r="O70">
            <v>1.03925</v>
          </cell>
          <cell r="P70">
            <v>0</v>
          </cell>
          <cell r="Q70">
            <v>0.10094</v>
          </cell>
          <cell r="R70">
            <v>7.2059799999999994</v>
          </cell>
          <cell r="S70">
            <v>0</v>
          </cell>
          <cell r="T70">
            <v>35.279740000000004</v>
          </cell>
          <cell r="U70">
            <v>4.3522400000000001</v>
          </cell>
          <cell r="V70">
            <v>46.837960000000002</v>
          </cell>
          <cell r="W70">
            <v>46.837960000000002</v>
          </cell>
          <cell r="X70">
            <v>0</v>
          </cell>
        </row>
        <row r="71">
          <cell r="A71" t="str">
            <v>DENTAL DIAGN &amp; SURG SCIENCES</v>
          </cell>
          <cell r="B71" t="str">
            <v>Dental Diagn &amp; Surg Sciences</v>
          </cell>
          <cell r="C71">
            <v>1</v>
          </cell>
          <cell r="D71">
            <v>1</v>
          </cell>
          <cell r="E71">
            <v>0</v>
          </cell>
          <cell r="F71">
            <v>2</v>
          </cell>
          <cell r="G71">
            <v>1</v>
          </cell>
          <cell r="H71">
            <v>0.50285000000000002</v>
          </cell>
          <cell r="I71">
            <v>0</v>
          </cell>
          <cell r="J71">
            <v>1</v>
          </cell>
          <cell r="K71">
            <v>0.50285000000000002</v>
          </cell>
          <cell r="L71">
            <v>0</v>
          </cell>
          <cell r="M71">
            <v>0</v>
          </cell>
          <cell r="N71">
            <v>1</v>
          </cell>
          <cell r="O71">
            <v>0.84775999999999996</v>
          </cell>
          <cell r="P71">
            <v>0</v>
          </cell>
          <cell r="Q71">
            <v>0</v>
          </cell>
          <cell r="R71">
            <v>8.8534600000000001</v>
          </cell>
          <cell r="S71">
            <v>0</v>
          </cell>
          <cell r="T71">
            <v>6</v>
          </cell>
          <cell r="U71">
            <v>2.0740799999999999</v>
          </cell>
          <cell r="V71">
            <v>16.92754</v>
          </cell>
          <cell r="W71">
            <v>16.92754</v>
          </cell>
          <cell r="X71">
            <v>0</v>
          </cell>
        </row>
        <row r="72">
          <cell r="A72" t="str">
            <v>ORAL BIOLOGY</v>
          </cell>
          <cell r="B72" t="str">
            <v>Oral Biology</v>
          </cell>
          <cell r="C72">
            <v>4</v>
          </cell>
          <cell r="D72">
            <v>0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1.2502499999999999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0.18881999999999999</v>
          </cell>
          <cell r="R72">
            <v>6.4390699999999992</v>
          </cell>
          <cell r="S72">
            <v>0</v>
          </cell>
          <cell r="T72">
            <v>2</v>
          </cell>
          <cell r="U72">
            <v>0</v>
          </cell>
          <cell r="V72">
            <v>8.4390699999999992</v>
          </cell>
          <cell r="W72">
            <v>8.4390699999999992</v>
          </cell>
          <cell r="X72">
            <v>0</v>
          </cell>
        </row>
        <row r="73">
          <cell r="A73" t="str">
            <v>PREVENTIVE DENTAL SCIENCE</v>
          </cell>
          <cell r="B73" t="str">
            <v>Preventive Dental Science</v>
          </cell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1.2743500000000001</v>
          </cell>
          <cell r="L73">
            <v>1</v>
          </cell>
          <cell r="M73">
            <v>0</v>
          </cell>
          <cell r="N73">
            <v>0.21945000000000001</v>
          </cell>
          <cell r="O73">
            <v>0.57136000000000009</v>
          </cell>
          <cell r="P73">
            <v>0</v>
          </cell>
          <cell r="Q73">
            <v>0.27959000000000001</v>
          </cell>
          <cell r="R73">
            <v>6.3447500000000003</v>
          </cell>
          <cell r="S73">
            <v>0</v>
          </cell>
          <cell r="T73">
            <v>15.94228</v>
          </cell>
          <cell r="U73">
            <v>4.0833999999999993</v>
          </cell>
          <cell r="V73">
            <v>26.370429999999999</v>
          </cell>
          <cell r="W73">
            <v>26.370429999999999</v>
          </cell>
          <cell r="X73">
            <v>0</v>
          </cell>
        </row>
        <row r="74">
          <cell r="A74" t="str">
            <v>RESTORATIVE DENTISTRY</v>
          </cell>
          <cell r="B74" t="str">
            <v>Restorative Dentistry</v>
          </cell>
          <cell r="C74">
            <v>0</v>
          </cell>
          <cell r="D74">
            <v>0</v>
          </cell>
          <cell r="E74">
            <v>0</v>
          </cell>
          <cell r="F74">
            <v>4.8392999999999997</v>
          </cell>
          <cell r="G74">
            <v>0</v>
          </cell>
          <cell r="H74">
            <v>0</v>
          </cell>
          <cell r="I74">
            <v>1</v>
          </cell>
          <cell r="J74">
            <v>5.2445500000000003</v>
          </cell>
          <cell r="K74">
            <v>0.50285000000000002</v>
          </cell>
          <cell r="L74">
            <v>0.25024999999999997</v>
          </cell>
          <cell r="M74">
            <v>0</v>
          </cell>
          <cell r="N74">
            <v>0</v>
          </cell>
          <cell r="O74">
            <v>3.1886699999999992</v>
          </cell>
          <cell r="P74">
            <v>0</v>
          </cell>
          <cell r="Q74">
            <v>0</v>
          </cell>
          <cell r="R74">
            <v>15.02562</v>
          </cell>
          <cell r="S74">
            <v>0</v>
          </cell>
          <cell r="T74">
            <v>1.7315</v>
          </cell>
          <cell r="U74">
            <v>6.1249999999999999E-2</v>
          </cell>
          <cell r="V74">
            <v>16.818370000000002</v>
          </cell>
          <cell r="W74">
            <v>16.818370000000002</v>
          </cell>
          <cell r="X74">
            <v>0</v>
          </cell>
        </row>
        <row r="75">
          <cell r="A75" t="str">
            <v>SCHOOL OF DENTAL HYGIENE</v>
          </cell>
          <cell r="B75" t="str">
            <v>School Of Dental Hygiene</v>
          </cell>
          <cell r="C75">
            <v>0.67374999999999996</v>
          </cell>
          <cell r="D75">
            <v>0</v>
          </cell>
          <cell r="E75">
            <v>0</v>
          </cell>
          <cell r="F75">
            <v>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1.67998</v>
          </cell>
          <cell r="P75">
            <v>0</v>
          </cell>
          <cell r="Q75">
            <v>0</v>
          </cell>
          <cell r="R75">
            <v>6.3537300000000005</v>
          </cell>
          <cell r="S75">
            <v>0</v>
          </cell>
          <cell r="T75">
            <v>1</v>
          </cell>
          <cell r="U75">
            <v>0</v>
          </cell>
          <cell r="V75">
            <v>7.3537300000000005</v>
          </cell>
          <cell r="W75">
            <v>7.3537300000000005</v>
          </cell>
          <cell r="X75">
            <v>0</v>
          </cell>
        </row>
        <row r="76">
          <cell r="A76" t="str">
            <v>TOTAL</v>
          </cell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EDUCATION - FACULTY OF</v>
          </cell>
          <cell r="B78" t="str">
            <v>Education - Faculty of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FACULTY OF EDUCATION</v>
          </cell>
          <cell r="B79" t="str">
            <v>Education - General</v>
          </cell>
          <cell r="C79">
            <v>1.7545999999999999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2.6737500000000001</v>
          </cell>
          <cell r="N79">
            <v>0</v>
          </cell>
          <cell r="O79">
            <v>7.1144000000000007</v>
          </cell>
          <cell r="P79">
            <v>0</v>
          </cell>
          <cell r="Q79">
            <v>0.13134000000000001</v>
          </cell>
          <cell r="R79">
            <v>11.674090000000001</v>
          </cell>
          <cell r="S79">
            <v>0</v>
          </cell>
          <cell r="T79">
            <v>17.290000000000003</v>
          </cell>
          <cell r="U79">
            <v>2.7069999999999999</v>
          </cell>
          <cell r="V79">
            <v>31.671090000000007</v>
          </cell>
          <cell r="W79">
            <v>31.671090000000007</v>
          </cell>
          <cell r="X79">
            <v>0</v>
          </cell>
        </row>
        <row r="80">
          <cell r="A80" t="str">
            <v>CURR, TEACHING &amp; LEARNING</v>
          </cell>
          <cell r="B80" t="str">
            <v>Curr, Teaching &amp; Learning</v>
          </cell>
          <cell r="C80">
            <v>8</v>
          </cell>
          <cell r="D80">
            <v>0</v>
          </cell>
          <cell r="E80">
            <v>0.50285000000000002</v>
          </cell>
          <cell r="F80">
            <v>4</v>
          </cell>
          <cell r="G80">
            <v>0</v>
          </cell>
          <cell r="H80">
            <v>0</v>
          </cell>
          <cell r="I80">
            <v>1</v>
          </cell>
          <cell r="J80">
            <v>7</v>
          </cell>
          <cell r="K80">
            <v>0.25024999999999997</v>
          </cell>
          <cell r="L80">
            <v>0</v>
          </cell>
          <cell r="M80">
            <v>4.1766000000000005</v>
          </cell>
          <cell r="N80">
            <v>0</v>
          </cell>
          <cell r="O80">
            <v>0.2445</v>
          </cell>
          <cell r="P80">
            <v>0</v>
          </cell>
          <cell r="Q80">
            <v>0</v>
          </cell>
          <cell r="R80">
            <v>25.174200000000003</v>
          </cell>
          <cell r="S80">
            <v>0</v>
          </cell>
          <cell r="T80">
            <v>1</v>
          </cell>
          <cell r="U80">
            <v>0</v>
          </cell>
          <cell r="V80">
            <v>26.174200000000003</v>
          </cell>
          <cell r="W80">
            <v>26.174200000000003</v>
          </cell>
          <cell r="X80">
            <v>0</v>
          </cell>
        </row>
        <row r="81">
          <cell r="A81" t="str">
            <v>ED ADMIN, FOUNDATIONS &amp; PSYCH</v>
          </cell>
          <cell r="B81" t="str">
            <v>Ed Admin, Foundations &amp; Psych</v>
          </cell>
          <cell r="C81">
            <v>4</v>
          </cell>
          <cell r="D81">
            <v>0</v>
          </cell>
          <cell r="E81">
            <v>1.38269</v>
          </cell>
          <cell r="F81">
            <v>8.049199999999999</v>
          </cell>
          <cell r="G81">
            <v>0</v>
          </cell>
          <cell r="H81">
            <v>0</v>
          </cell>
          <cell r="I81">
            <v>0</v>
          </cell>
          <cell r="J81">
            <v>3.9239999999999999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0.52254999999999996</v>
          </cell>
          <cell r="P81">
            <v>0</v>
          </cell>
          <cell r="Q81">
            <v>0</v>
          </cell>
          <cell r="R81">
            <v>17.878439999999998</v>
          </cell>
          <cell r="S81">
            <v>0</v>
          </cell>
          <cell r="T81">
            <v>1</v>
          </cell>
          <cell r="U81">
            <v>0</v>
          </cell>
          <cell r="V81">
            <v>18.878439999999998</v>
          </cell>
          <cell r="W81">
            <v>18.878439999999998</v>
          </cell>
          <cell r="X81">
            <v>0</v>
          </cell>
        </row>
        <row r="82">
          <cell r="A82" t="str">
            <v>SCHOOL EXPERIENCES OFFICE</v>
          </cell>
          <cell r="B82" t="str">
            <v>School Experiences Office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TOTAL</v>
          </cell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 t="str">
            <v>ENGINEERING - FACULTY OF</v>
          </cell>
          <cell r="B85" t="str">
            <v>Engineering - Faculty of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FACULTY OF ENGINEERING</v>
          </cell>
          <cell r="B86" t="str">
            <v>Engineering - General</v>
          </cell>
          <cell r="C86">
            <v>3.5004999999999997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3</v>
          </cell>
          <cell r="N86">
            <v>2</v>
          </cell>
          <cell r="O86">
            <v>0.89807000000000015</v>
          </cell>
          <cell r="P86">
            <v>0</v>
          </cell>
          <cell r="Q86">
            <v>8.7349999999999997E-2</v>
          </cell>
          <cell r="R86">
            <v>12.48592</v>
          </cell>
          <cell r="S86">
            <v>0</v>
          </cell>
          <cell r="T86">
            <v>18.48846</v>
          </cell>
          <cell r="U86">
            <v>4.7213099999999999</v>
          </cell>
          <cell r="V86">
            <v>35.695689999999999</v>
          </cell>
          <cell r="W86">
            <v>35.695689999999999</v>
          </cell>
          <cell r="X86">
            <v>0</v>
          </cell>
        </row>
        <row r="87">
          <cell r="A87" t="str">
            <v>CIVIL ENGINEERING</v>
          </cell>
          <cell r="B87" t="str">
            <v>Civil Engineering</v>
          </cell>
          <cell r="C87">
            <v>9</v>
          </cell>
          <cell r="D87">
            <v>1</v>
          </cell>
          <cell r="E87">
            <v>0</v>
          </cell>
          <cell r="F87">
            <v>3</v>
          </cell>
          <cell r="G87">
            <v>0</v>
          </cell>
          <cell r="H87">
            <v>0</v>
          </cell>
          <cell r="I87">
            <v>0</v>
          </cell>
          <cell r="J87">
            <v>3.7363499999999998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0.42138000000000003</v>
          </cell>
          <cell r="P87">
            <v>0</v>
          </cell>
          <cell r="Q87">
            <v>0</v>
          </cell>
          <cell r="R87">
            <v>17.157730000000001</v>
          </cell>
          <cell r="S87">
            <v>0</v>
          </cell>
          <cell r="T87">
            <v>10.30988</v>
          </cell>
          <cell r="U87">
            <v>3.5389599999999994</v>
          </cell>
          <cell r="V87">
            <v>31.00657</v>
          </cell>
          <cell r="W87">
            <v>31.00657</v>
          </cell>
          <cell r="X87">
            <v>0</v>
          </cell>
        </row>
        <row r="88">
          <cell r="A88" t="str">
            <v>ELECTRICAL &amp; COMPUTER ENG</v>
          </cell>
          <cell r="B88" t="str">
            <v>Electrical &amp; Computer Engineering</v>
          </cell>
          <cell r="C88">
            <v>12</v>
          </cell>
          <cell r="D88">
            <v>0</v>
          </cell>
          <cell r="E88">
            <v>1.6335700000000002</v>
          </cell>
          <cell r="F88">
            <v>7</v>
          </cell>
          <cell r="G88">
            <v>4</v>
          </cell>
          <cell r="H88">
            <v>0</v>
          </cell>
          <cell r="I88">
            <v>1</v>
          </cell>
          <cell r="J88">
            <v>1.7545999999999999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28.388169999999999</v>
          </cell>
          <cell r="S88">
            <v>0</v>
          </cell>
          <cell r="T88">
            <v>15.3475</v>
          </cell>
          <cell r="U88">
            <v>3.7190299999999992</v>
          </cell>
          <cell r="V88">
            <v>47.454699999999995</v>
          </cell>
          <cell r="W88">
            <v>47.454699999999995</v>
          </cell>
          <cell r="X88">
            <v>0</v>
          </cell>
        </row>
        <row r="89">
          <cell r="A89" t="str">
            <v>MECH &amp; MFG ENGINEERING</v>
          </cell>
          <cell r="B89" t="str">
            <v>Mechanical &amp; Manufacturing Engineering</v>
          </cell>
          <cell r="C89">
            <v>11</v>
          </cell>
          <cell r="D89">
            <v>0</v>
          </cell>
          <cell r="E89">
            <v>1.6278700000000002</v>
          </cell>
          <cell r="F89">
            <v>6</v>
          </cell>
          <cell r="G89">
            <v>2</v>
          </cell>
          <cell r="H89">
            <v>0</v>
          </cell>
          <cell r="I89">
            <v>0</v>
          </cell>
          <cell r="J89">
            <v>1.1232</v>
          </cell>
          <cell r="K89">
            <v>0</v>
          </cell>
          <cell r="L89">
            <v>0</v>
          </cell>
          <cell r="M89">
            <v>2</v>
          </cell>
          <cell r="N89">
            <v>0</v>
          </cell>
          <cell r="O89">
            <v>0.28462999999999999</v>
          </cell>
          <cell r="P89">
            <v>2</v>
          </cell>
          <cell r="Q89">
            <v>0</v>
          </cell>
          <cell r="R89">
            <v>26.035700000000002</v>
          </cell>
          <cell r="S89">
            <v>0</v>
          </cell>
          <cell r="T89">
            <v>14</v>
          </cell>
          <cell r="U89">
            <v>3.6561999999999983</v>
          </cell>
          <cell r="V89">
            <v>43.691900000000004</v>
          </cell>
          <cell r="W89">
            <v>43.691900000000004</v>
          </cell>
          <cell r="X89">
            <v>0</v>
          </cell>
        </row>
        <row r="90">
          <cell r="A90" t="str">
            <v>TOTAL</v>
          </cell>
          <cell r="B90" t="str">
            <v>Total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ENVIRONMENT, EARTH, AND RESOURCES - CLAYTON H. RIDDELL FACULTY OF</v>
          </cell>
          <cell r="B92" t="str">
            <v>Environment, Earth, and Resources - Clayton H. Riddell Faculty of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C.H.RIDDELL FAC.ENV/EARTH/RESR</v>
          </cell>
          <cell r="B93" t="str">
            <v>Environment, Earth, and Resources - General</v>
          </cell>
          <cell r="C93">
            <v>2</v>
          </cell>
          <cell r="D93">
            <v>0</v>
          </cell>
          <cell r="E93">
            <v>0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0.14829999999999999</v>
          </cell>
          <cell r="P93">
            <v>1</v>
          </cell>
          <cell r="Q93">
            <v>0.52632000000000001</v>
          </cell>
          <cell r="R93">
            <v>6.67462</v>
          </cell>
          <cell r="S93">
            <v>0</v>
          </cell>
          <cell r="T93">
            <v>9.7014499999999995</v>
          </cell>
          <cell r="U93">
            <v>0.56095000000000006</v>
          </cell>
          <cell r="V93">
            <v>16.937019999999997</v>
          </cell>
          <cell r="W93">
            <v>16.937019999999997</v>
          </cell>
          <cell r="X93">
            <v>0</v>
          </cell>
        </row>
        <row r="94">
          <cell r="A94" t="str">
            <v>ENVIRONMENT &amp; GEOGRAPHY</v>
          </cell>
          <cell r="B94" t="str">
            <v>Environment &amp; Geography</v>
          </cell>
          <cell r="C94">
            <v>8</v>
          </cell>
          <cell r="D94">
            <v>0</v>
          </cell>
          <cell r="E94">
            <v>0</v>
          </cell>
          <cell r="F94">
            <v>2</v>
          </cell>
          <cell r="G94">
            <v>0</v>
          </cell>
          <cell r="H94">
            <v>0</v>
          </cell>
          <cell r="I94">
            <v>1</v>
          </cell>
          <cell r="J94">
            <v>2.1742500000000002</v>
          </cell>
          <cell r="K94">
            <v>0</v>
          </cell>
          <cell r="L94">
            <v>0</v>
          </cell>
          <cell r="M94">
            <v>4.6737500000000001</v>
          </cell>
          <cell r="N94">
            <v>0</v>
          </cell>
          <cell r="O94">
            <v>0.30840000000000001</v>
          </cell>
          <cell r="P94">
            <v>0</v>
          </cell>
          <cell r="Q94">
            <v>0</v>
          </cell>
          <cell r="R94">
            <v>18.156399999999998</v>
          </cell>
          <cell r="S94">
            <v>0</v>
          </cell>
          <cell r="T94">
            <v>4.9239999999999995</v>
          </cell>
          <cell r="U94">
            <v>0.28433000000000003</v>
          </cell>
          <cell r="V94">
            <v>23.364729999999998</v>
          </cell>
          <cell r="W94">
            <v>23.364729999999998</v>
          </cell>
          <cell r="X94">
            <v>0</v>
          </cell>
        </row>
        <row r="95">
          <cell r="A95" t="str">
            <v>GEOLOGICAL SCIENCES</v>
          </cell>
          <cell r="B95" t="str">
            <v>Geological Sciences</v>
          </cell>
          <cell r="C95">
            <v>5.7545999999999999</v>
          </cell>
          <cell r="D95">
            <v>0</v>
          </cell>
          <cell r="E95">
            <v>0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2.2502499999999999</v>
          </cell>
          <cell r="K95">
            <v>0</v>
          </cell>
          <cell r="L95">
            <v>0</v>
          </cell>
          <cell r="M95">
            <v>2.5851999999999999</v>
          </cell>
          <cell r="N95">
            <v>0</v>
          </cell>
          <cell r="O95">
            <v>0.14560000000000001</v>
          </cell>
          <cell r="P95">
            <v>0</v>
          </cell>
          <cell r="Q95">
            <v>1.0798999999999999</v>
          </cell>
          <cell r="R95">
            <v>13.81555</v>
          </cell>
          <cell r="S95">
            <v>0</v>
          </cell>
          <cell r="T95">
            <v>9</v>
          </cell>
          <cell r="U95">
            <v>1.1506700000000003</v>
          </cell>
          <cell r="V95">
            <v>23.966220000000003</v>
          </cell>
          <cell r="W95">
            <v>23.966220000000003</v>
          </cell>
          <cell r="X95">
            <v>0</v>
          </cell>
        </row>
        <row r="96">
          <cell r="A96" t="str">
            <v>NATURAL RESOURCES INSTITUTE</v>
          </cell>
          <cell r="B96" t="str">
            <v>Natural Resources Institute</v>
          </cell>
          <cell r="C96">
            <v>4</v>
          </cell>
          <cell r="D96">
            <v>0</v>
          </cell>
          <cell r="E96">
            <v>0</v>
          </cell>
          <cell r="F96">
            <v>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0.28606999999999999</v>
          </cell>
          <cell r="P96">
            <v>0</v>
          </cell>
          <cell r="Q96">
            <v>0</v>
          </cell>
          <cell r="R96">
            <v>8.2860700000000005</v>
          </cell>
          <cell r="S96">
            <v>0</v>
          </cell>
          <cell r="T96">
            <v>3</v>
          </cell>
          <cell r="U96">
            <v>0.63930999999999993</v>
          </cell>
          <cell r="V96">
            <v>11.925380000000001</v>
          </cell>
          <cell r="W96">
            <v>11.925380000000001</v>
          </cell>
          <cell r="X96">
            <v>0</v>
          </cell>
        </row>
        <row r="97">
          <cell r="A97" t="str">
            <v>TOTAL</v>
          </cell>
          <cell r="B97" t="str">
            <v>Total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EXTENDED EDUCATION DIVISION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EXTENDED EDUCATION</v>
          </cell>
          <cell r="B100" t="str">
            <v>Extended Education</v>
          </cell>
          <cell r="C100">
            <v>3</v>
          </cell>
          <cell r="D100">
            <v>0</v>
          </cell>
          <cell r="E100">
            <v>0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0.75460000000000005</v>
          </cell>
          <cell r="M100">
            <v>17.985500000000002</v>
          </cell>
          <cell r="N100">
            <v>11.22503</v>
          </cell>
          <cell r="O100">
            <v>9.7827900000000021</v>
          </cell>
          <cell r="P100">
            <v>0</v>
          </cell>
          <cell r="Q100">
            <v>0.31675999999999999</v>
          </cell>
          <cell r="R100">
            <v>44.06468000000001</v>
          </cell>
          <cell r="S100">
            <v>0</v>
          </cell>
          <cell r="T100">
            <v>53.618089999999995</v>
          </cell>
          <cell r="U100">
            <v>5.1192900000000012</v>
          </cell>
          <cell r="V100">
            <v>102.80206000000001</v>
          </cell>
          <cell r="W100">
            <v>102.80206000000001</v>
          </cell>
          <cell r="X100">
            <v>0</v>
          </cell>
        </row>
        <row r="101">
          <cell r="A101" t="str">
            <v>TOTAL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GRADUATE STUDIES - FACULTY OF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FACULTY OF GRADUATE STUDIES</v>
          </cell>
          <cell r="B104" t="str">
            <v>Faculty Of Graduate Studies</v>
          </cell>
          <cell r="C104">
            <v>5.1655499999999996</v>
          </cell>
          <cell r="D104">
            <v>0</v>
          </cell>
          <cell r="E104">
            <v>0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0.92400000000000004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7.08955</v>
          </cell>
          <cell r="S104">
            <v>0</v>
          </cell>
          <cell r="T104">
            <v>16.416150000000002</v>
          </cell>
          <cell r="U104">
            <v>0.83431999999999995</v>
          </cell>
          <cell r="V104">
            <v>24.340020000000003</v>
          </cell>
          <cell r="W104">
            <v>24.340020000000003</v>
          </cell>
          <cell r="X104">
            <v>0</v>
          </cell>
        </row>
        <row r="105">
          <cell r="A105" t="str">
            <v>TOTAL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HUMAN ECOLOGY - FACULTY OF</v>
          </cell>
          <cell r="B107" t="str">
            <v>Human Ecology - Faculty of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FACULTY OF HUMAN ECOLOGY</v>
          </cell>
          <cell r="B108" t="str">
            <v>Human Ecology - General</v>
          </cell>
          <cell r="C108">
            <v>1</v>
          </cell>
          <cell r="D108">
            <v>0</v>
          </cell>
          <cell r="E108">
            <v>0.50285000000000002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1.50285</v>
          </cell>
          <cell r="S108">
            <v>0</v>
          </cell>
          <cell r="T108">
            <v>4.0985200000000006</v>
          </cell>
          <cell r="U108">
            <v>0.30103000000000002</v>
          </cell>
          <cell r="V108">
            <v>5.902400000000001</v>
          </cell>
          <cell r="W108">
            <v>5.902400000000001</v>
          </cell>
          <cell r="X108">
            <v>0</v>
          </cell>
        </row>
        <row r="109">
          <cell r="A109" t="str">
            <v>FAMILY SOCIAL SCIENCES</v>
          </cell>
          <cell r="B109" t="str">
            <v>Family Social Sciences</v>
          </cell>
          <cell r="C109">
            <v>3</v>
          </cell>
          <cell r="D109">
            <v>0</v>
          </cell>
          <cell r="E109">
            <v>0</v>
          </cell>
          <cell r="F109">
            <v>3</v>
          </cell>
          <cell r="G109">
            <v>0</v>
          </cell>
          <cell r="H109">
            <v>0</v>
          </cell>
          <cell r="I109">
            <v>0</v>
          </cell>
          <cell r="J109">
            <v>3.4196499999999999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0.52081</v>
          </cell>
          <cell r="P109">
            <v>0</v>
          </cell>
          <cell r="Q109">
            <v>6.8930000000000005E-2</v>
          </cell>
          <cell r="R109">
            <v>10.009390000000002</v>
          </cell>
          <cell r="S109">
            <v>0</v>
          </cell>
          <cell r="T109">
            <v>0.99329999999999996</v>
          </cell>
          <cell r="U109">
            <v>0.39252999999999999</v>
          </cell>
          <cell r="V109">
            <v>11.395220000000002</v>
          </cell>
          <cell r="W109">
            <v>11.395220000000002</v>
          </cell>
          <cell r="X109">
            <v>0</v>
          </cell>
        </row>
        <row r="110">
          <cell r="A110" t="str">
            <v>HUMAN NUTRITIONAL SCIENCES</v>
          </cell>
          <cell r="B110" t="str">
            <v>Human Nutritional Sciences</v>
          </cell>
          <cell r="C110">
            <v>6</v>
          </cell>
          <cell r="D110">
            <v>0</v>
          </cell>
          <cell r="E110">
            <v>0</v>
          </cell>
          <cell r="F110">
            <v>1</v>
          </cell>
          <cell r="G110">
            <v>1</v>
          </cell>
          <cell r="H110">
            <v>0</v>
          </cell>
          <cell r="I110">
            <v>0</v>
          </cell>
          <cell r="J110">
            <v>4.7353500000000004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0.97373999999999994</v>
          </cell>
          <cell r="P110">
            <v>0</v>
          </cell>
          <cell r="Q110">
            <v>0.17465999999999998</v>
          </cell>
          <cell r="R110">
            <v>13.883749999999999</v>
          </cell>
          <cell r="S110">
            <v>0</v>
          </cell>
          <cell r="T110">
            <v>5.5947800000000001</v>
          </cell>
          <cell r="U110">
            <v>0.83521000000000001</v>
          </cell>
          <cell r="V110">
            <v>20.313739999999999</v>
          </cell>
          <cell r="W110">
            <v>20.313739999999999</v>
          </cell>
          <cell r="X110">
            <v>0</v>
          </cell>
        </row>
        <row r="111">
          <cell r="A111" t="str">
            <v>TEXTILE SCIENCES</v>
          </cell>
          <cell r="B111" t="str">
            <v>Textile Sciences</v>
          </cell>
          <cell r="C111">
            <v>0</v>
          </cell>
          <cell r="D111">
            <v>0</v>
          </cell>
          <cell r="E111">
            <v>0</v>
          </cell>
          <cell r="F111">
            <v>3</v>
          </cell>
          <cell r="G111">
            <v>0</v>
          </cell>
          <cell r="H111">
            <v>0</v>
          </cell>
          <cell r="I111">
            <v>0</v>
          </cell>
          <cell r="J111">
            <v>1</v>
          </cell>
          <cell r="K111">
            <v>0</v>
          </cell>
          <cell r="L111">
            <v>0</v>
          </cell>
          <cell r="M111">
            <v>2</v>
          </cell>
          <cell r="N111">
            <v>0</v>
          </cell>
          <cell r="O111">
            <v>0.13230999999999998</v>
          </cell>
          <cell r="P111">
            <v>0</v>
          </cell>
          <cell r="Q111">
            <v>0</v>
          </cell>
          <cell r="R111">
            <v>6.1323100000000004</v>
          </cell>
          <cell r="S111">
            <v>0</v>
          </cell>
          <cell r="T111">
            <v>1</v>
          </cell>
          <cell r="U111">
            <v>0.21482999999999999</v>
          </cell>
          <cell r="V111">
            <v>7.3471400000000004</v>
          </cell>
          <cell r="W111">
            <v>7.3471400000000004</v>
          </cell>
          <cell r="X111">
            <v>0</v>
          </cell>
        </row>
        <row r="112">
          <cell r="A112" t="str">
            <v>TOTAL</v>
          </cell>
          <cell r="B112" t="str">
            <v>Total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KINESIOLOGY AND RECREATION MANAGEMENT - FACULTY OF</v>
          </cell>
          <cell r="B114" t="str">
            <v>Kinesiology and Recreation Management - Faculty of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FACULTY KINESIOLOGY &amp; REC MGMT</v>
          </cell>
          <cell r="B115" t="str">
            <v>Kinesiology &amp; Recreation Management</v>
          </cell>
          <cell r="C115">
            <v>8.1693999999999996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8.2686500000000009</v>
          </cell>
          <cell r="K115">
            <v>1</v>
          </cell>
          <cell r="L115">
            <v>0</v>
          </cell>
          <cell r="M115">
            <v>3</v>
          </cell>
          <cell r="N115">
            <v>0</v>
          </cell>
          <cell r="O115">
            <v>0.38474000000000003</v>
          </cell>
          <cell r="P115">
            <v>0</v>
          </cell>
          <cell r="Q115">
            <v>1.4051899999999999</v>
          </cell>
          <cell r="R115">
            <v>22.227980000000002</v>
          </cell>
          <cell r="S115">
            <v>0</v>
          </cell>
          <cell r="T115">
            <v>7.4034000000000004</v>
          </cell>
          <cell r="U115">
            <v>0.79117000000000004</v>
          </cell>
          <cell r="V115">
            <v>30.422550000000005</v>
          </cell>
          <cell r="W115">
            <v>30.422550000000005</v>
          </cell>
          <cell r="X115">
            <v>0</v>
          </cell>
        </row>
        <row r="116">
          <cell r="A116" t="str">
            <v>TOTAL</v>
          </cell>
          <cell r="B116" t="str">
            <v>Total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LAW - FACULTY OF</v>
          </cell>
          <cell r="B118" t="str">
            <v>Law - Faculty of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 t="str">
            <v>FACULTY OF LAW</v>
          </cell>
          <cell r="B119" t="str">
            <v>Law</v>
          </cell>
          <cell r="C119">
            <v>6</v>
          </cell>
          <cell r="D119">
            <v>0</v>
          </cell>
          <cell r="E119">
            <v>0.50285000000000002</v>
          </cell>
          <cell r="F119">
            <v>6</v>
          </cell>
          <cell r="G119">
            <v>2</v>
          </cell>
          <cell r="H119">
            <v>0</v>
          </cell>
          <cell r="I119">
            <v>0</v>
          </cell>
          <cell r="J119">
            <v>3.7545999999999999</v>
          </cell>
          <cell r="K119">
            <v>1</v>
          </cell>
          <cell r="L119">
            <v>0</v>
          </cell>
          <cell r="M119">
            <v>2</v>
          </cell>
          <cell r="N119">
            <v>1.6737500000000001</v>
          </cell>
          <cell r="O119">
            <v>1.3506100000000001</v>
          </cell>
          <cell r="P119">
            <v>0</v>
          </cell>
          <cell r="Q119">
            <v>0.97343000000000002</v>
          </cell>
          <cell r="R119">
            <v>25.255239999999997</v>
          </cell>
          <cell r="S119">
            <v>0</v>
          </cell>
          <cell r="T119">
            <v>13.691880000000001</v>
          </cell>
          <cell r="U119">
            <v>0.89447999999999994</v>
          </cell>
          <cell r="V119">
            <v>39.8416</v>
          </cell>
          <cell r="W119">
            <v>39.8416</v>
          </cell>
          <cell r="X119">
            <v>0</v>
          </cell>
        </row>
        <row r="120">
          <cell r="A120" t="str">
            <v>TOTAL</v>
          </cell>
          <cell r="B120" t="str">
            <v>Total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 t="str">
            <v>MEDICINE - FACULTY OF</v>
          </cell>
          <cell r="B122" t="str">
            <v>Medicine - Faculty of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 t="str">
            <v>FACULTY OF MEDICINE</v>
          </cell>
          <cell r="B123" t="str">
            <v>Medicine - General</v>
          </cell>
          <cell r="C123">
            <v>4</v>
          </cell>
          <cell r="D123">
            <v>0</v>
          </cell>
          <cell r="E123">
            <v>2</v>
          </cell>
          <cell r="F123">
            <v>1.1025</v>
          </cell>
          <cell r="G123">
            <v>0</v>
          </cell>
          <cell r="H123">
            <v>1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3.9068999999999998</v>
          </cell>
          <cell r="N123">
            <v>4.5852000000000004</v>
          </cell>
          <cell r="O123">
            <v>11.716350000000002</v>
          </cell>
          <cell r="P123">
            <v>1</v>
          </cell>
          <cell r="Q123">
            <v>0.13056000000000001</v>
          </cell>
          <cell r="R123">
            <v>30.441510000000001</v>
          </cell>
          <cell r="S123">
            <v>0</v>
          </cell>
          <cell r="T123">
            <v>65.753400000000013</v>
          </cell>
          <cell r="U123">
            <v>1.8966799999999999</v>
          </cell>
          <cell r="V123">
            <v>98.091590000000025</v>
          </cell>
          <cell r="W123">
            <v>98.091590000000025</v>
          </cell>
          <cell r="X123">
            <v>0</v>
          </cell>
        </row>
        <row r="124">
          <cell r="A124" t="str">
            <v>ANESTHESIA</v>
          </cell>
          <cell r="B124" t="str">
            <v>Anesthesia</v>
          </cell>
          <cell r="C124">
            <v>2</v>
          </cell>
          <cell r="D124">
            <v>0</v>
          </cell>
          <cell r="E124">
            <v>3</v>
          </cell>
          <cell r="F124">
            <v>0</v>
          </cell>
          <cell r="G124">
            <v>0</v>
          </cell>
          <cell r="H124">
            <v>12</v>
          </cell>
          <cell r="I124">
            <v>0</v>
          </cell>
          <cell r="J124">
            <v>0</v>
          </cell>
          <cell r="K124">
            <v>36.5015</v>
          </cell>
          <cell r="L124">
            <v>9.5284499999999994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63.029949999999999</v>
          </cell>
          <cell r="S124">
            <v>0</v>
          </cell>
          <cell r="T124">
            <v>7</v>
          </cell>
          <cell r="U124">
            <v>0</v>
          </cell>
          <cell r="V124">
            <v>70.029949999999999</v>
          </cell>
          <cell r="W124">
            <v>70.029949999999999</v>
          </cell>
          <cell r="X124">
            <v>0</v>
          </cell>
        </row>
        <row r="125">
          <cell r="A125" t="str">
            <v>BIOCHEM &amp; MEDICAL GENETICS</v>
          </cell>
          <cell r="B125" t="str">
            <v>Biochem &amp; Medical Genetics</v>
          </cell>
          <cell r="C125">
            <v>4</v>
          </cell>
          <cell r="D125">
            <v>0</v>
          </cell>
          <cell r="E125">
            <v>0</v>
          </cell>
          <cell r="F125">
            <v>5</v>
          </cell>
          <cell r="G125">
            <v>1.2117499999999999</v>
          </cell>
          <cell r="H125">
            <v>0</v>
          </cell>
          <cell r="I125">
            <v>2</v>
          </cell>
          <cell r="J125">
            <v>2.2117499999999999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15.423500000000001</v>
          </cell>
          <cell r="S125">
            <v>0</v>
          </cell>
          <cell r="T125">
            <v>7.4876999999999994</v>
          </cell>
          <cell r="U125">
            <v>0.16106999999999999</v>
          </cell>
          <cell r="V125">
            <v>23.07227</v>
          </cell>
          <cell r="W125">
            <v>23.07227</v>
          </cell>
          <cell r="X125">
            <v>0</v>
          </cell>
        </row>
        <row r="126">
          <cell r="A126" t="str">
            <v>CENTRAL ANIMAL CARE SERVICES</v>
          </cell>
          <cell r="B126" t="str">
            <v>Central Animal Care Services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16.968879999999999</v>
          </cell>
          <cell r="U126">
            <v>3.1350799999999999</v>
          </cell>
          <cell r="V126">
            <v>20.103959999999997</v>
          </cell>
          <cell r="W126">
            <v>20.103959999999997</v>
          </cell>
          <cell r="X126">
            <v>0</v>
          </cell>
        </row>
        <row r="127">
          <cell r="A127" t="str">
            <v>CLINICAL HEALTH PSYCHOLOGY</v>
          </cell>
          <cell r="B127" t="str">
            <v>Clinical Health Psychology</v>
          </cell>
          <cell r="C127">
            <v>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5</v>
          </cell>
          <cell r="I127">
            <v>0</v>
          </cell>
          <cell r="J127">
            <v>0</v>
          </cell>
          <cell r="K127">
            <v>30.286439999999999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5.0970000000000001E-2</v>
          </cell>
          <cell r="R127">
            <v>37.337409999999998</v>
          </cell>
          <cell r="S127">
            <v>0</v>
          </cell>
          <cell r="T127">
            <v>0.79310000000000003</v>
          </cell>
          <cell r="U127">
            <v>0.50027999999999995</v>
          </cell>
          <cell r="V127">
            <v>38.630789999999998</v>
          </cell>
          <cell r="W127">
            <v>38.630789999999998</v>
          </cell>
          <cell r="X127">
            <v>0</v>
          </cell>
        </row>
        <row r="128">
          <cell r="A128" t="str">
            <v>COMMUNITY HEALTH SCIENCES</v>
          </cell>
          <cell r="B128" t="str">
            <v>Community Health Sciences</v>
          </cell>
          <cell r="C128">
            <v>9.0993200000000005</v>
          </cell>
          <cell r="D128">
            <v>0</v>
          </cell>
          <cell r="E128">
            <v>0.51045000000000007</v>
          </cell>
          <cell r="F128">
            <v>1</v>
          </cell>
          <cell r="G128">
            <v>1</v>
          </cell>
          <cell r="H128">
            <v>4</v>
          </cell>
          <cell r="I128">
            <v>0</v>
          </cell>
          <cell r="J128">
            <v>6</v>
          </cell>
          <cell r="K128">
            <v>4.6745099999999997</v>
          </cell>
          <cell r="L128">
            <v>0</v>
          </cell>
          <cell r="M128">
            <v>1</v>
          </cell>
          <cell r="N128">
            <v>0</v>
          </cell>
          <cell r="O128">
            <v>0.73614999999999997</v>
          </cell>
          <cell r="P128">
            <v>3</v>
          </cell>
          <cell r="Q128">
            <v>0.39649000000000001</v>
          </cell>
          <cell r="R128">
            <v>31.416920000000001</v>
          </cell>
          <cell r="S128">
            <v>0</v>
          </cell>
          <cell r="T128">
            <v>26.22045</v>
          </cell>
          <cell r="U128">
            <v>1.37466</v>
          </cell>
          <cell r="V128">
            <v>59.012030000000003</v>
          </cell>
          <cell r="W128">
            <v>59.012030000000003</v>
          </cell>
          <cell r="X128">
            <v>0</v>
          </cell>
        </row>
        <row r="129">
          <cell r="A129" t="str">
            <v>EMERGENCY MEDICINE</v>
          </cell>
          <cell r="B129" t="str">
            <v>Emergency Medicine</v>
          </cell>
          <cell r="C129">
            <v>0</v>
          </cell>
          <cell r="D129">
            <v>0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0.58520000000000005</v>
          </cell>
          <cell r="L129">
            <v>0</v>
          </cell>
          <cell r="M129">
            <v>0</v>
          </cell>
          <cell r="N129">
            <v>0</v>
          </cell>
          <cell r="O129">
            <v>2.3500999999999999</v>
          </cell>
          <cell r="P129">
            <v>0</v>
          </cell>
          <cell r="Q129">
            <v>0</v>
          </cell>
          <cell r="R129">
            <v>3.9352999999999998</v>
          </cell>
          <cell r="S129">
            <v>0</v>
          </cell>
          <cell r="T129">
            <v>3.4380899999999999</v>
          </cell>
          <cell r="U129">
            <v>1.5741400000000001</v>
          </cell>
          <cell r="V129">
            <v>8.9475300000000004</v>
          </cell>
          <cell r="W129">
            <v>8.9475300000000004</v>
          </cell>
          <cell r="X129">
            <v>0</v>
          </cell>
        </row>
        <row r="130">
          <cell r="A130" t="str">
            <v>FAMILY MEDICINE</v>
          </cell>
          <cell r="B130" t="str">
            <v>Family Medicine</v>
          </cell>
          <cell r="C130">
            <v>0</v>
          </cell>
          <cell r="D130">
            <v>0</v>
          </cell>
          <cell r="E130">
            <v>2</v>
          </cell>
          <cell r="F130">
            <v>0</v>
          </cell>
          <cell r="G130">
            <v>0</v>
          </cell>
          <cell r="H130">
            <v>7.0051000000000005</v>
          </cell>
          <cell r="I130">
            <v>0</v>
          </cell>
          <cell r="J130">
            <v>0</v>
          </cell>
          <cell r="K130">
            <v>10.598980000000001</v>
          </cell>
          <cell r="L130">
            <v>0</v>
          </cell>
          <cell r="M130">
            <v>0</v>
          </cell>
          <cell r="N130">
            <v>0</v>
          </cell>
          <cell r="O130">
            <v>0.81296000000000013</v>
          </cell>
          <cell r="P130">
            <v>0</v>
          </cell>
          <cell r="Q130">
            <v>0</v>
          </cell>
          <cell r="R130">
            <v>20.417040000000004</v>
          </cell>
          <cell r="S130">
            <v>0</v>
          </cell>
          <cell r="T130">
            <v>9.0558999999999994</v>
          </cell>
          <cell r="U130">
            <v>2.4127999999999998</v>
          </cell>
          <cell r="V130">
            <v>31.885740000000002</v>
          </cell>
          <cell r="W130">
            <v>31.885740000000002</v>
          </cell>
          <cell r="X130">
            <v>0</v>
          </cell>
        </row>
        <row r="131">
          <cell r="A131" t="str">
            <v>HUMAN ANATOMY &amp; CELL SCIENCE</v>
          </cell>
          <cell r="B131" t="str">
            <v>Human Anatomy &amp; Cell Science</v>
          </cell>
          <cell r="C131">
            <v>4</v>
          </cell>
          <cell r="D131">
            <v>0</v>
          </cell>
          <cell r="E131">
            <v>0</v>
          </cell>
          <cell r="F131">
            <v>2</v>
          </cell>
          <cell r="G131">
            <v>1</v>
          </cell>
          <cell r="H131">
            <v>0</v>
          </cell>
          <cell r="I131">
            <v>0</v>
          </cell>
          <cell r="J131">
            <v>3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0.25024999999999997</v>
          </cell>
          <cell r="Q131">
            <v>0</v>
          </cell>
          <cell r="R131">
            <v>10.250249999999999</v>
          </cell>
          <cell r="S131">
            <v>0</v>
          </cell>
          <cell r="T131">
            <v>3.4549000000000003</v>
          </cell>
          <cell r="U131">
            <v>0.12489</v>
          </cell>
          <cell r="V131">
            <v>13.83004</v>
          </cell>
          <cell r="W131">
            <v>13.83004</v>
          </cell>
          <cell r="X131">
            <v>0</v>
          </cell>
        </row>
        <row r="132">
          <cell r="A132" t="str">
            <v>IMMUNOLOGY</v>
          </cell>
          <cell r="B132" t="str">
            <v>Immunology</v>
          </cell>
          <cell r="C132">
            <v>3</v>
          </cell>
          <cell r="D132">
            <v>0</v>
          </cell>
          <cell r="E132">
            <v>0</v>
          </cell>
          <cell r="F132">
            <v>3</v>
          </cell>
          <cell r="G132">
            <v>0</v>
          </cell>
          <cell r="H132">
            <v>0</v>
          </cell>
          <cell r="I132">
            <v>0</v>
          </cell>
          <cell r="J132">
            <v>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Q132">
            <v>0</v>
          </cell>
          <cell r="R132">
            <v>9</v>
          </cell>
          <cell r="S132">
            <v>0</v>
          </cell>
          <cell r="T132">
            <v>2</v>
          </cell>
          <cell r="U132">
            <v>0</v>
          </cell>
          <cell r="V132">
            <v>11</v>
          </cell>
          <cell r="W132">
            <v>11</v>
          </cell>
          <cell r="X132">
            <v>0</v>
          </cell>
        </row>
        <row r="133">
          <cell r="A133" t="str">
            <v>INTERNAL MEDICINE</v>
          </cell>
          <cell r="B133" t="str">
            <v>Internal Medicine</v>
          </cell>
          <cell r="C133">
            <v>11</v>
          </cell>
          <cell r="D133">
            <v>0</v>
          </cell>
          <cell r="E133">
            <v>26</v>
          </cell>
          <cell r="F133">
            <v>3</v>
          </cell>
          <cell r="G133">
            <v>0</v>
          </cell>
          <cell r="H133">
            <v>25.748049999999996</v>
          </cell>
          <cell r="I133">
            <v>0</v>
          </cell>
          <cell r="J133">
            <v>0</v>
          </cell>
          <cell r="K133">
            <v>94.137769999999989</v>
          </cell>
          <cell r="L133">
            <v>2</v>
          </cell>
          <cell r="M133">
            <v>0</v>
          </cell>
          <cell r="N133">
            <v>0</v>
          </cell>
          <cell r="O133">
            <v>9.9180000000000004E-2</v>
          </cell>
          <cell r="P133">
            <v>0.75075000000000003</v>
          </cell>
          <cell r="Q133">
            <v>0</v>
          </cell>
          <cell r="R133">
            <v>162.73574999999997</v>
          </cell>
          <cell r="S133">
            <v>0</v>
          </cell>
          <cell r="T133">
            <v>7.4774000000000003</v>
          </cell>
          <cell r="U133">
            <v>0.50488</v>
          </cell>
          <cell r="V133">
            <v>170.71802999999994</v>
          </cell>
          <cell r="W133">
            <v>170.71802999999994</v>
          </cell>
          <cell r="X133">
            <v>0</v>
          </cell>
        </row>
        <row r="134">
          <cell r="A134" t="str">
            <v>MEDICAL MICROBIOLOGY</v>
          </cell>
          <cell r="B134" t="str">
            <v>Medical Microbiology</v>
          </cell>
          <cell r="C134">
            <v>5</v>
          </cell>
          <cell r="D134">
            <v>0</v>
          </cell>
          <cell r="E134">
            <v>2.0190999999999999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0.83308000000000004</v>
          </cell>
          <cell r="P134">
            <v>0</v>
          </cell>
          <cell r="Q134">
            <v>0</v>
          </cell>
          <cell r="R134">
            <v>8.8521800000000006</v>
          </cell>
          <cell r="S134">
            <v>0</v>
          </cell>
          <cell r="T134">
            <v>4</v>
          </cell>
          <cell r="U134">
            <v>0.71201999999999999</v>
          </cell>
          <cell r="V134">
            <v>13.564200000000001</v>
          </cell>
          <cell r="W134">
            <v>13.564200000000001</v>
          </cell>
          <cell r="X134">
            <v>0</v>
          </cell>
        </row>
        <row r="135">
          <cell r="A135" t="str">
            <v>OBS, GYN &amp; REPROD SCIENCES</v>
          </cell>
          <cell r="B135" t="str">
            <v>Obs, Gyn &amp; Reprod Sciences</v>
          </cell>
          <cell r="C135">
            <v>1</v>
          </cell>
          <cell r="D135">
            <v>0</v>
          </cell>
          <cell r="E135">
            <v>4.0529799999999998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</v>
          </cell>
          <cell r="K135">
            <v>9.6793099999999992</v>
          </cell>
          <cell r="L135">
            <v>0</v>
          </cell>
          <cell r="M135">
            <v>0</v>
          </cell>
          <cell r="N135">
            <v>0.75460000000000005</v>
          </cell>
          <cell r="O135">
            <v>2.0829199999999997</v>
          </cell>
          <cell r="P135">
            <v>0</v>
          </cell>
          <cell r="Q135">
            <v>1.7340000000000001E-2</v>
          </cell>
          <cell r="R135">
            <v>18.587149999999998</v>
          </cell>
          <cell r="S135">
            <v>0</v>
          </cell>
          <cell r="T135">
            <v>4.6838600000000001</v>
          </cell>
          <cell r="U135">
            <v>5.3499999999999992E-2</v>
          </cell>
          <cell r="V135">
            <v>23.324509999999997</v>
          </cell>
          <cell r="W135">
            <v>23.324509999999997</v>
          </cell>
          <cell r="X135">
            <v>0</v>
          </cell>
        </row>
        <row r="136">
          <cell r="A136" t="str">
            <v>OPHTHALMOLOGY</v>
          </cell>
          <cell r="B136" t="str">
            <v>Ophthalmology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0.50112000000000001</v>
          </cell>
          <cell r="P136">
            <v>0</v>
          </cell>
          <cell r="Q136">
            <v>0</v>
          </cell>
          <cell r="R136">
            <v>0.50112000000000001</v>
          </cell>
          <cell r="S136">
            <v>0</v>
          </cell>
          <cell r="T136">
            <v>0.41194999999999998</v>
          </cell>
          <cell r="U136">
            <v>0</v>
          </cell>
          <cell r="V136">
            <v>0.91307000000000005</v>
          </cell>
          <cell r="W136">
            <v>0.91307000000000005</v>
          </cell>
          <cell r="X136">
            <v>0</v>
          </cell>
        </row>
        <row r="137">
          <cell r="A137" t="str">
            <v>OTOLARYNGOLOGY</v>
          </cell>
          <cell r="B137" t="str">
            <v>Otolaryngology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6.8200500000000002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8.8200500000000002</v>
          </cell>
          <cell r="S137">
            <v>0</v>
          </cell>
          <cell r="T137">
            <v>0</v>
          </cell>
          <cell r="U137">
            <v>0</v>
          </cell>
          <cell r="V137">
            <v>8.8200500000000002</v>
          </cell>
          <cell r="W137">
            <v>8.8200500000000002</v>
          </cell>
          <cell r="X137">
            <v>0</v>
          </cell>
        </row>
        <row r="138">
          <cell r="A138" t="str">
            <v>PATHOLOGY</v>
          </cell>
          <cell r="B138" t="str">
            <v>Pathology</v>
          </cell>
          <cell r="C138">
            <v>3</v>
          </cell>
          <cell r="D138">
            <v>0</v>
          </cell>
          <cell r="E138">
            <v>1</v>
          </cell>
          <cell r="F138">
            <v>0</v>
          </cell>
          <cell r="G138">
            <v>0</v>
          </cell>
          <cell r="H138">
            <v>4.9625000000000004</v>
          </cell>
          <cell r="I138">
            <v>0</v>
          </cell>
          <cell r="J138">
            <v>0.98945000000000005</v>
          </cell>
          <cell r="K138">
            <v>10</v>
          </cell>
          <cell r="L138">
            <v>0</v>
          </cell>
          <cell r="M138">
            <v>0</v>
          </cell>
          <cell r="N138">
            <v>0</v>
          </cell>
          <cell r="O138">
            <v>0.34259000000000001</v>
          </cell>
          <cell r="P138">
            <v>1</v>
          </cell>
          <cell r="Q138">
            <v>0</v>
          </cell>
          <cell r="R138">
            <v>21.294540000000001</v>
          </cell>
          <cell r="S138">
            <v>0</v>
          </cell>
          <cell r="T138">
            <v>2.07315</v>
          </cell>
          <cell r="U138">
            <v>0.52835999999999994</v>
          </cell>
          <cell r="V138">
            <v>23.896050000000002</v>
          </cell>
          <cell r="W138">
            <v>23.896050000000002</v>
          </cell>
          <cell r="X138">
            <v>0</v>
          </cell>
        </row>
        <row r="139">
          <cell r="A139" t="str">
            <v>PEDIATRICS &amp; CHILD HEALTH</v>
          </cell>
          <cell r="B139" t="str">
            <v>Pediatrics &amp; Child Health</v>
          </cell>
          <cell r="C139">
            <v>5.0071399999999997</v>
          </cell>
          <cell r="D139">
            <v>0</v>
          </cell>
          <cell r="E139">
            <v>13.021420000000001</v>
          </cell>
          <cell r="F139">
            <v>0</v>
          </cell>
          <cell r="G139">
            <v>0</v>
          </cell>
          <cell r="H139">
            <v>19.76491</v>
          </cell>
          <cell r="I139">
            <v>0</v>
          </cell>
          <cell r="J139">
            <v>0</v>
          </cell>
          <cell r="K139">
            <v>35.950069999999997</v>
          </cell>
          <cell r="L139">
            <v>0</v>
          </cell>
          <cell r="M139">
            <v>0</v>
          </cell>
          <cell r="N139">
            <v>0</v>
          </cell>
          <cell r="O139">
            <v>0.63941000000000014</v>
          </cell>
          <cell r="P139">
            <v>0.16555</v>
          </cell>
          <cell r="Q139">
            <v>0</v>
          </cell>
          <cell r="R139">
            <v>74.54849999999999</v>
          </cell>
          <cell r="S139">
            <v>0</v>
          </cell>
          <cell r="T139">
            <v>1</v>
          </cell>
          <cell r="U139">
            <v>0.27857000000000004</v>
          </cell>
          <cell r="V139">
            <v>75.827069999999992</v>
          </cell>
          <cell r="W139">
            <v>75.827069999999992</v>
          </cell>
          <cell r="X139">
            <v>0</v>
          </cell>
        </row>
        <row r="140">
          <cell r="A140" t="str">
            <v>PHARMACOLOGY &amp; THERAPEUTICS</v>
          </cell>
          <cell r="B140" t="str">
            <v>Pharmacology &amp; Therapeutics</v>
          </cell>
          <cell r="C140">
            <v>7</v>
          </cell>
          <cell r="D140">
            <v>0</v>
          </cell>
          <cell r="E140">
            <v>0</v>
          </cell>
          <cell r="F140">
            <v>2</v>
          </cell>
          <cell r="G140">
            <v>1.0847</v>
          </cell>
          <cell r="H140">
            <v>0</v>
          </cell>
          <cell r="I140">
            <v>0</v>
          </cell>
          <cell r="J140">
            <v>0.83930000000000005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10.923999999999999</v>
          </cell>
          <cell r="S140">
            <v>0</v>
          </cell>
          <cell r="T140">
            <v>1.66581</v>
          </cell>
          <cell r="U140">
            <v>0.71775</v>
          </cell>
          <cell r="V140">
            <v>13.30756</v>
          </cell>
          <cell r="W140">
            <v>13.30756</v>
          </cell>
          <cell r="X140">
            <v>0</v>
          </cell>
        </row>
        <row r="141">
          <cell r="A141" t="str">
            <v>PHYSIOLOGY</v>
          </cell>
          <cell r="B141" t="str">
            <v>Physiology</v>
          </cell>
          <cell r="C141">
            <v>14</v>
          </cell>
          <cell r="D141">
            <v>0</v>
          </cell>
          <cell r="E141">
            <v>1.0057</v>
          </cell>
          <cell r="F141">
            <v>3</v>
          </cell>
          <cell r="G141">
            <v>1</v>
          </cell>
          <cell r="H141">
            <v>0</v>
          </cell>
          <cell r="I141">
            <v>0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1.2464</v>
          </cell>
          <cell r="Q141">
            <v>0</v>
          </cell>
          <cell r="R141">
            <v>21.252100000000002</v>
          </cell>
          <cell r="S141">
            <v>0</v>
          </cell>
          <cell r="T141">
            <v>5.2386999999999997</v>
          </cell>
          <cell r="U141">
            <v>0.51180999999999999</v>
          </cell>
          <cell r="V141">
            <v>27.002610000000001</v>
          </cell>
          <cell r="W141">
            <v>27.002610000000001</v>
          </cell>
          <cell r="X141">
            <v>0</v>
          </cell>
        </row>
        <row r="142">
          <cell r="A142" t="str">
            <v>PSYCHIATRY</v>
          </cell>
          <cell r="B142" t="str">
            <v>Psychiatry</v>
          </cell>
          <cell r="C142">
            <v>3</v>
          </cell>
          <cell r="D142">
            <v>0</v>
          </cell>
          <cell r="E142">
            <v>3.4541399999999998</v>
          </cell>
          <cell r="F142">
            <v>0</v>
          </cell>
          <cell r="G142">
            <v>0</v>
          </cell>
          <cell r="H142">
            <v>9.00244</v>
          </cell>
          <cell r="I142">
            <v>0</v>
          </cell>
          <cell r="J142">
            <v>0</v>
          </cell>
          <cell r="K142">
            <v>7</v>
          </cell>
          <cell r="L142">
            <v>0</v>
          </cell>
          <cell r="M142">
            <v>0</v>
          </cell>
          <cell r="N142">
            <v>0</v>
          </cell>
          <cell r="O142">
            <v>1.2219100000000001</v>
          </cell>
          <cell r="P142">
            <v>0</v>
          </cell>
          <cell r="Q142">
            <v>3.5211299999999999</v>
          </cell>
          <cell r="R142">
            <v>27.199619999999999</v>
          </cell>
          <cell r="S142">
            <v>0</v>
          </cell>
          <cell r="T142">
            <v>3.8042099999999999</v>
          </cell>
          <cell r="U142">
            <v>0.19159000000000001</v>
          </cell>
          <cell r="V142">
            <v>31.195420000000002</v>
          </cell>
          <cell r="W142">
            <v>31.195420000000002</v>
          </cell>
          <cell r="X142">
            <v>0</v>
          </cell>
        </row>
        <row r="143">
          <cell r="A143" t="str">
            <v>RADIOLOGY</v>
          </cell>
          <cell r="B143" t="str">
            <v>Radiology</v>
          </cell>
          <cell r="C143">
            <v>0</v>
          </cell>
          <cell r="D143">
            <v>0</v>
          </cell>
          <cell r="E143">
            <v>1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3</v>
          </cell>
          <cell r="M143">
            <v>0</v>
          </cell>
          <cell r="N143">
            <v>0</v>
          </cell>
          <cell r="O143">
            <v>0.29754000000000003</v>
          </cell>
          <cell r="P143">
            <v>0</v>
          </cell>
          <cell r="Q143">
            <v>0</v>
          </cell>
          <cell r="R143">
            <v>5.2975399999999997</v>
          </cell>
          <cell r="S143">
            <v>0</v>
          </cell>
          <cell r="T143">
            <v>1.40221</v>
          </cell>
          <cell r="U143">
            <v>0</v>
          </cell>
          <cell r="V143">
            <v>6.6997499999999999</v>
          </cell>
          <cell r="W143">
            <v>6.6997499999999999</v>
          </cell>
          <cell r="X143">
            <v>0</v>
          </cell>
        </row>
        <row r="144">
          <cell r="A144" t="str">
            <v>SURGERY</v>
          </cell>
          <cell r="B144" t="str">
            <v>Surgery</v>
          </cell>
          <cell r="C144">
            <v>1</v>
          </cell>
          <cell r="D144">
            <v>0</v>
          </cell>
          <cell r="E144">
            <v>9.9586500000000004</v>
          </cell>
          <cell r="F144">
            <v>0</v>
          </cell>
          <cell r="G144">
            <v>0</v>
          </cell>
          <cell r="H144">
            <v>18.958649999999999</v>
          </cell>
          <cell r="I144">
            <v>0</v>
          </cell>
          <cell r="J144">
            <v>0</v>
          </cell>
          <cell r="K144">
            <v>66.105140000000006</v>
          </cell>
          <cell r="L144">
            <v>0</v>
          </cell>
          <cell r="M144">
            <v>0</v>
          </cell>
          <cell r="N144">
            <v>0</v>
          </cell>
          <cell r="O144">
            <v>0.92867999999999995</v>
          </cell>
          <cell r="P144">
            <v>0</v>
          </cell>
          <cell r="Q144">
            <v>0</v>
          </cell>
          <cell r="R144">
            <v>96.951120000000003</v>
          </cell>
          <cell r="S144">
            <v>0</v>
          </cell>
          <cell r="T144">
            <v>4.9702000000000002</v>
          </cell>
          <cell r="U144">
            <v>0</v>
          </cell>
          <cell r="V144">
            <v>101.92132000000001</v>
          </cell>
          <cell r="W144">
            <v>101.92132000000001</v>
          </cell>
          <cell r="X144">
            <v>0</v>
          </cell>
        </row>
        <row r="145">
          <cell r="A145" t="str">
            <v>WOMEN'S STUDIES - MEDICINE</v>
          </cell>
          <cell r="B145" t="str">
            <v>Women's Studeis - Medicine</v>
          </cell>
          <cell r="C145">
            <v>1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1</v>
          </cell>
          <cell r="S145">
            <v>0</v>
          </cell>
          <cell r="T145">
            <v>0</v>
          </cell>
          <cell r="U145">
            <v>0</v>
          </cell>
          <cell r="V145">
            <v>1</v>
          </cell>
          <cell r="W145">
            <v>1</v>
          </cell>
          <cell r="X145">
            <v>0</v>
          </cell>
        </row>
        <row r="146">
          <cell r="A146" t="str">
            <v>TOTAL</v>
          </cell>
          <cell r="B146" t="str">
            <v>Total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MEDICAL REHABILITATION - SCHOOL OF</v>
          </cell>
          <cell r="B148" t="str">
            <v>Medical Rehabilitation - School of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 t="str">
            <v>MEDICAL REHABILITATION</v>
          </cell>
          <cell r="B149" t="str">
            <v>Medical Rehabilitation</v>
          </cell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</v>
          </cell>
          <cell r="N149">
            <v>0</v>
          </cell>
          <cell r="O149">
            <v>0.72610999999999992</v>
          </cell>
          <cell r="P149">
            <v>0</v>
          </cell>
          <cell r="Q149">
            <v>5.0099999999999997E-3</v>
          </cell>
          <cell r="R149">
            <v>3.7311199999999998</v>
          </cell>
          <cell r="S149">
            <v>0</v>
          </cell>
          <cell r="T149">
            <v>8.6133300000000013</v>
          </cell>
          <cell r="U149">
            <v>1.3764500000000002</v>
          </cell>
          <cell r="V149">
            <v>13.720900000000002</v>
          </cell>
          <cell r="W149">
            <v>13.720900000000002</v>
          </cell>
          <cell r="X149">
            <v>0</v>
          </cell>
        </row>
        <row r="150">
          <cell r="A150" t="str">
            <v>OCCUPATIONAL THERAPY</v>
          </cell>
          <cell r="B150" t="str">
            <v>Occupational Therapy</v>
          </cell>
          <cell r="C150">
            <v>0</v>
          </cell>
          <cell r="D150">
            <v>0</v>
          </cell>
          <cell r="E150">
            <v>0</v>
          </cell>
          <cell r="F150">
            <v>4</v>
          </cell>
          <cell r="G150">
            <v>0</v>
          </cell>
          <cell r="H150">
            <v>0</v>
          </cell>
          <cell r="I150">
            <v>0.87395</v>
          </cell>
          <cell r="J150">
            <v>2.9239999999999999</v>
          </cell>
          <cell r="K150">
            <v>0.37762000000000001</v>
          </cell>
          <cell r="L150">
            <v>0</v>
          </cell>
          <cell r="M150">
            <v>3</v>
          </cell>
          <cell r="N150">
            <v>0</v>
          </cell>
          <cell r="O150">
            <v>4.2055599999999993</v>
          </cell>
          <cell r="P150">
            <v>0</v>
          </cell>
          <cell r="Q150">
            <v>0.15920000000000001</v>
          </cell>
          <cell r="R150">
            <v>15.540329999999999</v>
          </cell>
          <cell r="S150">
            <v>0</v>
          </cell>
          <cell r="T150">
            <v>0</v>
          </cell>
          <cell r="U150">
            <v>9.3399999999999997E-2</v>
          </cell>
          <cell r="V150">
            <v>15.63373</v>
          </cell>
          <cell r="W150">
            <v>15.63373</v>
          </cell>
          <cell r="X150">
            <v>0</v>
          </cell>
        </row>
        <row r="151">
          <cell r="A151" t="str">
            <v>PHYSICAL THERAPY</v>
          </cell>
          <cell r="B151" t="str">
            <v>Physical Therapy</v>
          </cell>
          <cell r="C151">
            <v>0</v>
          </cell>
          <cell r="D151">
            <v>0</v>
          </cell>
          <cell r="E151">
            <v>0</v>
          </cell>
          <cell r="F151">
            <v>5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0</v>
          </cell>
          <cell r="L151">
            <v>0</v>
          </cell>
          <cell r="M151">
            <v>3.4196499999999999</v>
          </cell>
          <cell r="N151">
            <v>0</v>
          </cell>
          <cell r="O151">
            <v>3.6304500000000002</v>
          </cell>
          <cell r="P151">
            <v>0</v>
          </cell>
          <cell r="Q151">
            <v>0</v>
          </cell>
          <cell r="R151">
            <v>13.0501</v>
          </cell>
          <cell r="S151">
            <v>0</v>
          </cell>
          <cell r="T151">
            <v>0</v>
          </cell>
          <cell r="U151">
            <v>3.0130000000000001E-2</v>
          </cell>
          <cell r="V151">
            <v>13.08023</v>
          </cell>
          <cell r="W151">
            <v>13.08023</v>
          </cell>
          <cell r="X151">
            <v>0</v>
          </cell>
        </row>
        <row r="152">
          <cell r="A152" t="str">
            <v>RESPIRATORY THERAPY</v>
          </cell>
          <cell r="B152" t="str">
            <v>Respiratory Therapy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3.7930999999999999</v>
          </cell>
          <cell r="N152">
            <v>0</v>
          </cell>
          <cell r="O152">
            <v>1.255E-2</v>
          </cell>
          <cell r="P152">
            <v>0</v>
          </cell>
          <cell r="Q152">
            <v>0</v>
          </cell>
          <cell r="R152">
            <v>3.80565</v>
          </cell>
          <cell r="S152">
            <v>0</v>
          </cell>
          <cell r="T152">
            <v>0</v>
          </cell>
          <cell r="U152">
            <v>0</v>
          </cell>
          <cell r="V152">
            <v>3.80565</v>
          </cell>
          <cell r="W152">
            <v>3.80565</v>
          </cell>
          <cell r="X152">
            <v>0</v>
          </cell>
        </row>
        <row r="153">
          <cell r="A153" t="str">
            <v>TOTAL</v>
          </cell>
          <cell r="B153" t="str">
            <v>Total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 t="str">
            <v>MUSIC - MARCEL A. DESAUTELS FACULTY OF</v>
          </cell>
          <cell r="B155" t="str">
            <v>Music - Faculty of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 t="str">
            <v>M.A.DESAUTELS FACULTY OF MUSIC</v>
          </cell>
          <cell r="B156" t="str">
            <v>Music</v>
          </cell>
          <cell r="C156">
            <v>2.04386</v>
          </cell>
          <cell r="D156">
            <v>0</v>
          </cell>
          <cell r="E156">
            <v>0</v>
          </cell>
          <cell r="F156">
            <v>11</v>
          </cell>
          <cell r="G156">
            <v>1</v>
          </cell>
          <cell r="H156">
            <v>0.50285000000000002</v>
          </cell>
          <cell r="I156">
            <v>1</v>
          </cell>
          <cell r="J156">
            <v>5.7545999999999999</v>
          </cell>
          <cell r="K156">
            <v>0</v>
          </cell>
          <cell r="L156">
            <v>0</v>
          </cell>
          <cell r="M156">
            <v>3.7545999999999999</v>
          </cell>
          <cell r="N156">
            <v>1</v>
          </cell>
          <cell r="O156">
            <v>4.3353700000000019</v>
          </cell>
          <cell r="P156">
            <v>0</v>
          </cell>
          <cell r="Q156">
            <v>0</v>
          </cell>
          <cell r="R156">
            <v>30.391280000000002</v>
          </cell>
          <cell r="S156">
            <v>0</v>
          </cell>
          <cell r="T156">
            <v>4.8239000000000001</v>
          </cell>
          <cell r="U156">
            <v>3.8478299999999996</v>
          </cell>
          <cell r="V156">
            <v>39.063010000000006</v>
          </cell>
          <cell r="W156">
            <v>39.063010000000006</v>
          </cell>
          <cell r="X156">
            <v>0</v>
          </cell>
        </row>
        <row r="157">
          <cell r="A157" t="str">
            <v>TOTAL</v>
          </cell>
          <cell r="B157" t="str">
            <v>Total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 t="str">
            <v>NURSING - FACULTY OF</v>
          </cell>
          <cell r="B159" t="str">
            <v>Nursing - Faculty of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 t="str">
            <v>FACULTY OF NURSING</v>
          </cell>
          <cell r="B160" t="str">
            <v>Nursing</v>
          </cell>
          <cell r="C160">
            <v>6.2502499999999994</v>
          </cell>
          <cell r="D160">
            <v>0</v>
          </cell>
          <cell r="E160">
            <v>0</v>
          </cell>
          <cell r="F160">
            <v>10</v>
          </cell>
          <cell r="G160">
            <v>1</v>
          </cell>
          <cell r="H160">
            <v>0</v>
          </cell>
          <cell r="I160">
            <v>1</v>
          </cell>
          <cell r="J160">
            <v>5</v>
          </cell>
          <cell r="K160">
            <v>0</v>
          </cell>
          <cell r="L160">
            <v>1</v>
          </cell>
          <cell r="M160">
            <v>28</v>
          </cell>
          <cell r="N160">
            <v>15.852010000000002</v>
          </cell>
          <cell r="O160">
            <v>22.285949999999996</v>
          </cell>
          <cell r="P160">
            <v>1</v>
          </cell>
          <cell r="Q160">
            <v>0.76193</v>
          </cell>
          <cell r="R160">
            <v>92.150140000000007</v>
          </cell>
          <cell r="S160">
            <v>0</v>
          </cell>
          <cell r="T160">
            <v>16.737480000000001</v>
          </cell>
          <cell r="U160">
            <v>2.74655</v>
          </cell>
          <cell r="V160">
            <v>111.63417000000001</v>
          </cell>
          <cell r="W160">
            <v>111.63417000000001</v>
          </cell>
          <cell r="X160">
            <v>0</v>
          </cell>
        </row>
        <row r="161">
          <cell r="A161" t="str">
            <v>TOTAL</v>
          </cell>
          <cell r="B161" t="str">
            <v>Total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 t="str">
            <v>PHARMACY - FACULTY OF</v>
          </cell>
          <cell r="B163" t="str">
            <v>Pharmacy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 t="str">
            <v>FACULTY OF PHARMACY</v>
          </cell>
          <cell r="B164" t="str">
            <v>Pharmacy</v>
          </cell>
          <cell r="C164">
            <v>8.5852000000000004</v>
          </cell>
          <cell r="D164">
            <v>0</v>
          </cell>
          <cell r="E164">
            <v>0</v>
          </cell>
          <cell r="F164">
            <v>1</v>
          </cell>
          <cell r="G164">
            <v>3</v>
          </cell>
          <cell r="H164">
            <v>0</v>
          </cell>
          <cell r="I164">
            <v>1</v>
          </cell>
          <cell r="J164">
            <v>2.6776</v>
          </cell>
          <cell r="K164">
            <v>0</v>
          </cell>
          <cell r="L164">
            <v>0</v>
          </cell>
          <cell r="M164">
            <v>4.0472000000000001</v>
          </cell>
          <cell r="N164">
            <v>0</v>
          </cell>
          <cell r="O164">
            <v>1.33955</v>
          </cell>
          <cell r="P164">
            <v>0</v>
          </cell>
          <cell r="Q164">
            <v>0.51051000000000002</v>
          </cell>
          <cell r="R164">
            <v>22.160059999999998</v>
          </cell>
          <cell r="S164">
            <v>0</v>
          </cell>
          <cell r="T164">
            <v>8.6684699999999992</v>
          </cell>
          <cell r="U164">
            <v>1.1924600000000001</v>
          </cell>
          <cell r="V164">
            <v>32.020989999999998</v>
          </cell>
          <cell r="W164">
            <v>32.020989999999998</v>
          </cell>
          <cell r="X164">
            <v>0</v>
          </cell>
        </row>
        <row r="165">
          <cell r="A165" t="str">
            <v>TOTAL</v>
          </cell>
          <cell r="B165" t="str">
            <v>Total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SCIENCE - FACULTY OF</v>
          </cell>
          <cell r="B167" t="str">
            <v>Science - Faculty of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FACULTY OF SCIENCE</v>
          </cell>
          <cell r="B168" t="str">
            <v>Science - General</v>
          </cell>
          <cell r="C168">
            <v>3</v>
          </cell>
          <cell r="D168">
            <v>0</v>
          </cell>
          <cell r="E168">
            <v>0</v>
          </cell>
          <cell r="F168">
            <v>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4</v>
          </cell>
          <cell r="S168">
            <v>0</v>
          </cell>
          <cell r="T168">
            <v>15.94938</v>
          </cell>
          <cell r="U168">
            <v>3.6426400000000001</v>
          </cell>
          <cell r="V168">
            <v>23.592019999999998</v>
          </cell>
          <cell r="W168">
            <v>23.592019999999998</v>
          </cell>
          <cell r="X168">
            <v>0</v>
          </cell>
        </row>
        <row r="169">
          <cell r="A169" t="str">
            <v>BIOLOGICAL SCIENCES</v>
          </cell>
          <cell r="B169" t="str">
            <v>Biological Sciences</v>
          </cell>
          <cell r="C169">
            <v>6</v>
          </cell>
          <cell r="D169">
            <v>0</v>
          </cell>
          <cell r="E169">
            <v>1.2557400000000001</v>
          </cell>
          <cell r="F169">
            <v>11</v>
          </cell>
          <cell r="G169">
            <v>2</v>
          </cell>
          <cell r="H169">
            <v>0</v>
          </cell>
          <cell r="I169">
            <v>1</v>
          </cell>
          <cell r="J169">
            <v>4.7545999999999999</v>
          </cell>
          <cell r="K169">
            <v>0</v>
          </cell>
          <cell r="L169">
            <v>0</v>
          </cell>
          <cell r="M169">
            <v>5.2502499999999994</v>
          </cell>
          <cell r="N169">
            <v>0</v>
          </cell>
          <cell r="O169">
            <v>0.77403</v>
          </cell>
          <cell r="P169">
            <v>0</v>
          </cell>
          <cell r="Q169">
            <v>0.39217000000000002</v>
          </cell>
          <cell r="R169">
            <v>32.426790000000004</v>
          </cell>
          <cell r="S169">
            <v>0</v>
          </cell>
          <cell r="T169">
            <v>13.325550000000002</v>
          </cell>
          <cell r="U169">
            <v>5.1834099999999985</v>
          </cell>
          <cell r="V169">
            <v>50.935749999999999</v>
          </cell>
          <cell r="W169">
            <v>50.935749999999999</v>
          </cell>
          <cell r="X169">
            <v>0</v>
          </cell>
        </row>
        <row r="170">
          <cell r="A170" t="str">
            <v>CHEMISTRY</v>
          </cell>
          <cell r="B170" t="str">
            <v>Chemistry</v>
          </cell>
          <cell r="C170">
            <v>7</v>
          </cell>
          <cell r="D170">
            <v>0</v>
          </cell>
          <cell r="E170">
            <v>0</v>
          </cell>
          <cell r="F170">
            <v>4</v>
          </cell>
          <cell r="G170">
            <v>3</v>
          </cell>
          <cell r="H170">
            <v>0</v>
          </cell>
          <cell r="I170">
            <v>0</v>
          </cell>
          <cell r="J170">
            <v>2</v>
          </cell>
          <cell r="K170">
            <v>0</v>
          </cell>
          <cell r="L170">
            <v>0</v>
          </cell>
          <cell r="M170">
            <v>5.7043699999999999</v>
          </cell>
          <cell r="N170">
            <v>0</v>
          </cell>
          <cell r="O170">
            <v>0.35059999999999997</v>
          </cell>
          <cell r="P170">
            <v>0</v>
          </cell>
          <cell r="Q170">
            <v>8.5279999999999995E-2</v>
          </cell>
          <cell r="R170">
            <v>22.140250000000002</v>
          </cell>
          <cell r="S170">
            <v>0</v>
          </cell>
          <cell r="T170">
            <v>14.196559999999998</v>
          </cell>
          <cell r="U170">
            <v>3.45391</v>
          </cell>
          <cell r="V170">
            <v>39.79072</v>
          </cell>
          <cell r="W170">
            <v>39.79072</v>
          </cell>
          <cell r="X170">
            <v>0</v>
          </cell>
        </row>
        <row r="171">
          <cell r="A171" t="str">
            <v>COMPUTER SCIENCE</v>
          </cell>
          <cell r="B171" t="str">
            <v>Computer Science</v>
          </cell>
          <cell r="C171">
            <v>7</v>
          </cell>
          <cell r="D171">
            <v>0</v>
          </cell>
          <cell r="E171">
            <v>0</v>
          </cell>
          <cell r="F171">
            <v>8</v>
          </cell>
          <cell r="G171">
            <v>1</v>
          </cell>
          <cell r="H171">
            <v>0</v>
          </cell>
          <cell r="I171">
            <v>0</v>
          </cell>
          <cell r="J171">
            <v>3</v>
          </cell>
          <cell r="K171">
            <v>0</v>
          </cell>
          <cell r="L171">
            <v>0</v>
          </cell>
          <cell r="M171">
            <v>6</v>
          </cell>
          <cell r="N171">
            <v>0</v>
          </cell>
          <cell r="O171">
            <v>0.68803999999999998</v>
          </cell>
          <cell r="P171">
            <v>0</v>
          </cell>
          <cell r="Q171">
            <v>0</v>
          </cell>
          <cell r="R171">
            <v>25.688040000000001</v>
          </cell>
          <cell r="S171">
            <v>0</v>
          </cell>
          <cell r="T171">
            <v>8</v>
          </cell>
          <cell r="U171">
            <v>2.7048400000000004</v>
          </cell>
          <cell r="V171">
            <v>36.392879999999998</v>
          </cell>
          <cell r="W171">
            <v>36.392879999999998</v>
          </cell>
          <cell r="X171">
            <v>0</v>
          </cell>
        </row>
        <row r="172">
          <cell r="A172" t="str">
            <v>MATHEMATICS</v>
          </cell>
          <cell r="B172" t="str">
            <v>Mathematics</v>
          </cell>
          <cell r="C172">
            <v>9</v>
          </cell>
          <cell r="D172">
            <v>0</v>
          </cell>
          <cell r="E172">
            <v>3.26823</v>
          </cell>
          <cell r="F172">
            <v>7</v>
          </cell>
          <cell r="G172">
            <v>2</v>
          </cell>
          <cell r="H172">
            <v>0</v>
          </cell>
          <cell r="I172">
            <v>0</v>
          </cell>
          <cell r="J172">
            <v>2</v>
          </cell>
          <cell r="K172">
            <v>0</v>
          </cell>
          <cell r="L172">
            <v>0</v>
          </cell>
          <cell r="M172">
            <v>5</v>
          </cell>
          <cell r="N172">
            <v>0</v>
          </cell>
          <cell r="O172">
            <v>1.6687799999999999</v>
          </cell>
          <cell r="P172">
            <v>0</v>
          </cell>
          <cell r="Q172">
            <v>0</v>
          </cell>
          <cell r="R172">
            <v>29.937010000000001</v>
          </cell>
          <cell r="S172">
            <v>0</v>
          </cell>
          <cell r="T172">
            <v>1.67777</v>
          </cell>
          <cell r="U172">
            <v>4.9642900000000001</v>
          </cell>
          <cell r="V172">
            <v>36.579070000000002</v>
          </cell>
          <cell r="W172">
            <v>36.579070000000002</v>
          </cell>
          <cell r="X172">
            <v>0</v>
          </cell>
        </row>
        <row r="173">
          <cell r="A173" t="str">
            <v>MICROBIOLOGY</v>
          </cell>
          <cell r="B173" t="str">
            <v>Microbiology</v>
          </cell>
          <cell r="C173">
            <v>3</v>
          </cell>
          <cell r="D173">
            <v>0</v>
          </cell>
          <cell r="E173">
            <v>0</v>
          </cell>
          <cell r="F173">
            <v>8</v>
          </cell>
          <cell r="G173">
            <v>1</v>
          </cell>
          <cell r="H173">
            <v>0</v>
          </cell>
          <cell r="I173">
            <v>0</v>
          </cell>
          <cell r="J173">
            <v>1</v>
          </cell>
          <cell r="K173">
            <v>0</v>
          </cell>
          <cell r="L173">
            <v>0</v>
          </cell>
          <cell r="M173">
            <v>2</v>
          </cell>
          <cell r="N173">
            <v>0</v>
          </cell>
          <cell r="O173">
            <v>0.90855999999999981</v>
          </cell>
          <cell r="P173">
            <v>0</v>
          </cell>
          <cell r="Q173">
            <v>0.50112000000000001</v>
          </cell>
          <cell r="R173">
            <v>16.409679999999998</v>
          </cell>
          <cell r="S173">
            <v>0</v>
          </cell>
          <cell r="T173">
            <v>2.0794700000000002</v>
          </cell>
          <cell r="U173">
            <v>2.0688999999999997</v>
          </cell>
          <cell r="V173">
            <v>20.558049999999998</v>
          </cell>
          <cell r="W173">
            <v>20.558049999999998</v>
          </cell>
          <cell r="X173">
            <v>0</v>
          </cell>
        </row>
        <row r="174">
          <cell r="A174" t="str">
            <v>PHYSICS &amp; ASTRONOMY</v>
          </cell>
          <cell r="B174" t="str">
            <v>Physics &amp; Astronomy</v>
          </cell>
          <cell r="C174">
            <v>11</v>
          </cell>
          <cell r="D174">
            <v>0</v>
          </cell>
          <cell r="E174">
            <v>0.50285000000000002</v>
          </cell>
          <cell r="F174">
            <v>5</v>
          </cell>
          <cell r="G174">
            <v>2</v>
          </cell>
          <cell r="H174">
            <v>0</v>
          </cell>
          <cell r="I174">
            <v>0</v>
          </cell>
          <cell r="J174">
            <v>2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0.49349000000000004</v>
          </cell>
          <cell r="P174">
            <v>0</v>
          </cell>
          <cell r="Q174">
            <v>0</v>
          </cell>
          <cell r="R174">
            <v>20.996340000000004</v>
          </cell>
          <cell r="S174">
            <v>0</v>
          </cell>
          <cell r="T174">
            <v>7.7490699999999997</v>
          </cell>
          <cell r="U174">
            <v>2.1407299999999996</v>
          </cell>
          <cell r="V174">
            <v>30.886140000000005</v>
          </cell>
          <cell r="W174">
            <v>30.886140000000005</v>
          </cell>
          <cell r="X174">
            <v>0</v>
          </cell>
        </row>
        <row r="175">
          <cell r="A175" t="str">
            <v>STATISTICS</v>
          </cell>
          <cell r="B175" t="str">
            <v>Statistics</v>
          </cell>
          <cell r="C175">
            <v>3</v>
          </cell>
          <cell r="D175">
            <v>0</v>
          </cell>
          <cell r="E175">
            <v>0</v>
          </cell>
          <cell r="F175">
            <v>2</v>
          </cell>
          <cell r="G175">
            <v>1</v>
          </cell>
          <cell r="H175">
            <v>0</v>
          </cell>
          <cell r="I175">
            <v>0</v>
          </cell>
          <cell r="J175">
            <v>4.7545999999999999</v>
          </cell>
          <cell r="K175">
            <v>0</v>
          </cell>
          <cell r="L175">
            <v>0</v>
          </cell>
          <cell r="M175">
            <v>2.7545999999999999</v>
          </cell>
          <cell r="N175">
            <v>0</v>
          </cell>
          <cell r="O175">
            <v>0.5794999999999999</v>
          </cell>
          <cell r="P175">
            <v>0</v>
          </cell>
          <cell r="Q175">
            <v>0.10281999999999999</v>
          </cell>
          <cell r="R175">
            <v>14.191519999999999</v>
          </cell>
          <cell r="S175">
            <v>0</v>
          </cell>
          <cell r="T175">
            <v>3</v>
          </cell>
          <cell r="U175">
            <v>1.4771500000000002</v>
          </cell>
          <cell r="V175">
            <v>18.668669999999999</v>
          </cell>
          <cell r="W175">
            <v>18.668669999999999</v>
          </cell>
          <cell r="X175">
            <v>0</v>
          </cell>
        </row>
        <row r="176">
          <cell r="A176" t="str">
            <v>TOTAL</v>
          </cell>
          <cell r="B176" t="str">
            <v>Total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 t="str">
            <v>SOCIAL WORK - FACULTY OF</v>
          </cell>
          <cell r="B178" t="str">
            <v>Social Work - Faculty of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 t="str">
            <v>FACULTY OF SOCIAL WORK</v>
          </cell>
          <cell r="B179" t="str">
            <v>Social Work</v>
          </cell>
          <cell r="C179">
            <v>6</v>
          </cell>
          <cell r="D179">
            <v>0</v>
          </cell>
          <cell r="E179">
            <v>0</v>
          </cell>
          <cell r="F179">
            <v>12.793099999999999</v>
          </cell>
          <cell r="G179">
            <v>0</v>
          </cell>
          <cell r="H179">
            <v>0</v>
          </cell>
          <cell r="I179">
            <v>0</v>
          </cell>
          <cell r="J179">
            <v>6.0048500000000002</v>
          </cell>
          <cell r="K179">
            <v>0</v>
          </cell>
          <cell r="L179">
            <v>1.0013799999999999</v>
          </cell>
          <cell r="M179">
            <v>9</v>
          </cell>
          <cell r="N179">
            <v>1.9239999999999999</v>
          </cell>
          <cell r="O179">
            <v>5.1653199999999995</v>
          </cell>
          <cell r="P179">
            <v>0</v>
          </cell>
          <cell r="Q179">
            <v>0.44045999999999996</v>
          </cell>
          <cell r="R179">
            <v>42.32911</v>
          </cell>
          <cell r="S179">
            <v>0</v>
          </cell>
          <cell r="T179">
            <v>18.931440000000002</v>
          </cell>
          <cell r="U179">
            <v>1.7269699999999999</v>
          </cell>
          <cell r="V179">
            <v>62.987520000000004</v>
          </cell>
          <cell r="W179">
            <v>62.987520000000004</v>
          </cell>
          <cell r="X179">
            <v>0</v>
          </cell>
        </row>
        <row r="180">
          <cell r="A180" t="str">
            <v>TOTAL</v>
          </cell>
          <cell r="B180" t="str">
            <v>Total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 t="str">
            <v>PRESIDENT -  OFFICE OF</v>
          </cell>
          <cell r="B188" t="str">
            <v>President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 t="str">
            <v>OFFICE OF THE PRESIDENT</v>
          </cell>
          <cell r="B189" t="str">
            <v>President - Office of</v>
          </cell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</v>
          </cell>
          <cell r="S189">
            <v>0</v>
          </cell>
          <cell r="T189">
            <v>4.75075</v>
          </cell>
          <cell r="U189">
            <v>0</v>
          </cell>
          <cell r="V189">
            <v>5.75075</v>
          </cell>
          <cell r="W189">
            <v>5.75075</v>
          </cell>
          <cell r="X189">
            <v>0</v>
          </cell>
        </row>
        <row r="190">
          <cell r="A190" t="str">
            <v>UNIVERSITY SECRETARY</v>
          </cell>
          <cell r="B190" t="str">
            <v>University Secretary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3.4774000000000003</v>
          </cell>
          <cell r="U190">
            <v>0.61226999999999998</v>
          </cell>
          <cell r="V190">
            <v>4.0896699999999999</v>
          </cell>
          <cell r="W190">
            <v>4.0896699999999999</v>
          </cell>
          <cell r="X190">
            <v>0</v>
          </cell>
        </row>
        <row r="191">
          <cell r="A191" t="str">
            <v>TOTAL</v>
          </cell>
          <cell r="B191" t="str">
            <v>Total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VICE-PRESIDENT(ACAD) &amp; PROVOST - OFFICE OF</v>
          </cell>
          <cell r="B193" t="str">
            <v>Vice-President (Acad) &amp; Provost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 t="str">
            <v>V.P. (ACADEMIC) &amp; PROVOST</v>
          </cell>
          <cell r="B194" t="str">
            <v>Vice-President (Acad) &amp; Provost - Office of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</v>
          </cell>
          <cell r="S194">
            <v>0</v>
          </cell>
          <cell r="T194">
            <v>9.1561799999999991</v>
          </cell>
          <cell r="U194">
            <v>0.25728000000000001</v>
          </cell>
          <cell r="V194">
            <v>10.413459999999999</v>
          </cell>
          <cell r="W194">
            <v>10.413459999999999</v>
          </cell>
          <cell r="X194">
            <v>0</v>
          </cell>
        </row>
        <row r="195">
          <cell r="A195" t="str">
            <v>VICE-PROVOST (ACAD PLAN&amp;PROG)</v>
          </cell>
          <cell r="B195" t="str">
            <v>Vice-Provost (Acad Planning and Programs) - Office of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1</v>
          </cell>
          <cell r="W195">
            <v>1</v>
          </cell>
          <cell r="X195">
            <v>0</v>
          </cell>
        </row>
        <row r="196">
          <cell r="A196" t="str">
            <v>INSTITUTIONAL ANALYSIS</v>
          </cell>
          <cell r="B196" t="str">
            <v>Institutional Analysis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6.1092499999999994</v>
          </cell>
          <cell r="U196">
            <v>0</v>
          </cell>
          <cell r="V196">
            <v>6.1092499999999994</v>
          </cell>
          <cell r="W196">
            <v>6.1092499999999994</v>
          </cell>
          <cell r="X196">
            <v>0</v>
          </cell>
        </row>
        <row r="197">
          <cell r="A197" t="str">
            <v>VICE-PROVOST (ACAD AFFAIRS)</v>
          </cell>
          <cell r="B197" t="str">
            <v>Vice-Provost (Acad Affairs) - Office of</v>
          </cell>
          <cell r="C197">
            <v>0</v>
          </cell>
          <cell r="D197">
            <v>0</v>
          </cell>
          <cell r="E197">
            <v>0</v>
          </cell>
          <cell r="F197">
            <v>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0</v>
          </cell>
          <cell r="V197">
            <v>2</v>
          </cell>
          <cell r="W197">
            <v>2</v>
          </cell>
          <cell r="X197">
            <v>0</v>
          </cell>
        </row>
        <row r="198">
          <cell r="A198" t="str">
            <v>UNIVERSITY TEACHING SERVICES</v>
          </cell>
          <cell r="B198" t="str">
            <v>University Teaching Services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1.7512300000000001</v>
          </cell>
          <cell r="O198">
            <v>0.44508999999999999</v>
          </cell>
          <cell r="P198">
            <v>0</v>
          </cell>
          <cell r="Q198">
            <v>0</v>
          </cell>
          <cell r="R198">
            <v>2.1963200000000001</v>
          </cell>
          <cell r="S198">
            <v>0</v>
          </cell>
          <cell r="T198">
            <v>4.1078000000000001</v>
          </cell>
          <cell r="U198">
            <v>0</v>
          </cell>
          <cell r="V198">
            <v>6.3041200000000002</v>
          </cell>
          <cell r="W198">
            <v>6.3041200000000002</v>
          </cell>
          <cell r="X198">
            <v>0</v>
          </cell>
        </row>
        <row r="199">
          <cell r="A199" t="str">
            <v>UNIVERSITY 1</v>
          </cell>
          <cell r="B199" t="str">
            <v>University 1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</v>
          </cell>
          <cell r="O199">
            <v>6.6299999999999998E-2</v>
          </cell>
          <cell r="P199">
            <v>0</v>
          </cell>
          <cell r="Q199">
            <v>0.36271999999999999</v>
          </cell>
          <cell r="R199">
            <v>1.42902</v>
          </cell>
          <cell r="S199">
            <v>0</v>
          </cell>
          <cell r="T199">
            <v>12.20158</v>
          </cell>
          <cell r="U199">
            <v>3.8150900000000001</v>
          </cell>
          <cell r="V199">
            <v>17.445689999999999</v>
          </cell>
          <cell r="W199">
            <v>17.445689999999999</v>
          </cell>
          <cell r="X199">
            <v>0</v>
          </cell>
        </row>
        <row r="200">
          <cell r="A200" t="str">
            <v>VICE-PROVOST (STUDENT AFFAIRS)</v>
          </cell>
          <cell r="B200" t="str">
            <v>Vice-Provost (Student Affairs) - Office of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3</v>
          </cell>
          <cell r="U200">
            <v>0</v>
          </cell>
          <cell r="V200">
            <v>3</v>
          </cell>
          <cell r="W200">
            <v>3</v>
          </cell>
          <cell r="X200">
            <v>0</v>
          </cell>
        </row>
        <row r="201">
          <cell r="A201" t="str">
            <v>BISON SPORT &amp; ACTIVE LIVING CE</v>
          </cell>
          <cell r="B201" t="str">
            <v>Bison Sport &amp; Active Living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11</v>
          </cell>
          <cell r="N201">
            <v>1</v>
          </cell>
          <cell r="O201">
            <v>22.809180000000005</v>
          </cell>
          <cell r="P201">
            <v>0</v>
          </cell>
          <cell r="Q201">
            <v>0</v>
          </cell>
          <cell r="R201">
            <v>34.809180000000005</v>
          </cell>
          <cell r="S201">
            <v>0</v>
          </cell>
          <cell r="T201">
            <v>35.757390000000001</v>
          </cell>
          <cell r="U201">
            <v>16.096649999999993</v>
          </cell>
          <cell r="V201">
            <v>86.66322000000001</v>
          </cell>
          <cell r="W201">
            <v>86.66322000000001</v>
          </cell>
          <cell r="X201">
            <v>0</v>
          </cell>
        </row>
        <row r="202">
          <cell r="A202" t="str">
            <v>ENROLMENT SERVICES</v>
          </cell>
          <cell r="B202" t="str">
            <v>Enrolment Services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5</v>
          </cell>
          <cell r="N202">
            <v>1</v>
          </cell>
          <cell r="O202">
            <v>13.89209</v>
          </cell>
          <cell r="P202">
            <v>0</v>
          </cell>
          <cell r="Q202">
            <v>0</v>
          </cell>
          <cell r="R202">
            <v>19.89209</v>
          </cell>
          <cell r="S202">
            <v>0</v>
          </cell>
          <cell r="T202">
            <v>36.835639999999998</v>
          </cell>
          <cell r="U202">
            <v>5.7243199999999996</v>
          </cell>
          <cell r="V202">
            <v>62.452049999999993</v>
          </cell>
          <cell r="W202">
            <v>62.452049999999993</v>
          </cell>
          <cell r="X202">
            <v>0</v>
          </cell>
        </row>
        <row r="203">
          <cell r="A203" t="str">
            <v>STUDENT LIFE</v>
          </cell>
          <cell r="B203" t="str">
            <v>Housing &amp; Student Life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1.8248999999999997</v>
          </cell>
          <cell r="U203">
            <v>0.89801999999999993</v>
          </cell>
          <cell r="V203">
            <v>2.7229199999999998</v>
          </cell>
          <cell r="W203">
            <v>2.7229199999999998</v>
          </cell>
          <cell r="X203">
            <v>0</v>
          </cell>
        </row>
        <row r="204">
          <cell r="A204" t="str">
            <v>REGISTRAR</v>
          </cell>
          <cell r="B204" t="str">
            <v>Registrar's Office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23.401029999999999</v>
          </cell>
          <cell r="U204">
            <v>2.4994299999999998</v>
          </cell>
          <cell r="V204">
            <v>25.900459999999999</v>
          </cell>
          <cell r="W204">
            <v>25.900459999999999</v>
          </cell>
          <cell r="X204">
            <v>0</v>
          </cell>
        </row>
        <row r="205">
          <cell r="A205" t="str">
            <v>STUDENT SERVICES</v>
          </cell>
          <cell r="B205" t="str">
            <v>Student Services</v>
          </cell>
          <cell r="C205">
            <v>0</v>
          </cell>
          <cell r="D205">
            <v>0</v>
          </cell>
          <cell r="E205">
            <v>0</v>
          </cell>
          <cell r="F205">
            <v>4</v>
          </cell>
          <cell r="G205">
            <v>0</v>
          </cell>
          <cell r="H205">
            <v>0.25409999999999999</v>
          </cell>
          <cell r="I205">
            <v>1</v>
          </cell>
          <cell r="J205">
            <v>0</v>
          </cell>
          <cell r="K205">
            <v>0</v>
          </cell>
          <cell r="L205">
            <v>0</v>
          </cell>
          <cell r="M205">
            <v>6.3446499999999997</v>
          </cell>
          <cell r="N205">
            <v>4.1547400000000003</v>
          </cell>
          <cell r="O205">
            <v>11.453800000000003</v>
          </cell>
          <cell r="P205">
            <v>0</v>
          </cell>
          <cell r="Q205">
            <v>0</v>
          </cell>
          <cell r="R205">
            <v>27.20729</v>
          </cell>
          <cell r="S205">
            <v>0</v>
          </cell>
          <cell r="T205">
            <v>38.594900000000003</v>
          </cell>
          <cell r="U205">
            <v>9.6725600000000007</v>
          </cell>
          <cell r="V205">
            <v>75.47475</v>
          </cell>
          <cell r="W205">
            <v>75.47475</v>
          </cell>
          <cell r="X205">
            <v>0</v>
          </cell>
        </row>
        <row r="206">
          <cell r="A206" t="str">
            <v>ST. JOHN COLLEGE</v>
          </cell>
          <cell r="B206" t="str">
            <v>St. John's College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3.99715</v>
          </cell>
          <cell r="U206">
            <v>4.4389999999999999E-2</v>
          </cell>
          <cell r="V206">
            <v>4.0415400000000004</v>
          </cell>
          <cell r="W206">
            <v>4.0415400000000004</v>
          </cell>
          <cell r="X206">
            <v>0</v>
          </cell>
        </row>
        <row r="207">
          <cell r="A207" t="str">
            <v>ST. PAUL COLLEGE</v>
          </cell>
          <cell r="B207" t="str">
            <v>St. Paul's College</v>
          </cell>
          <cell r="C207">
            <v>0</v>
          </cell>
          <cell r="D207">
            <v>0</v>
          </cell>
          <cell r="E207">
            <v>0</v>
          </cell>
          <cell r="F207">
            <v>1</v>
          </cell>
          <cell r="G207">
            <v>0</v>
          </cell>
          <cell r="H207">
            <v>1</v>
          </cell>
          <cell r="I207">
            <v>0</v>
          </cell>
          <cell r="J207">
            <v>0.67374999999999996</v>
          </cell>
          <cell r="K207">
            <v>0</v>
          </cell>
          <cell r="L207">
            <v>0.67374999999999996</v>
          </cell>
          <cell r="M207">
            <v>0</v>
          </cell>
          <cell r="N207">
            <v>0</v>
          </cell>
          <cell r="O207">
            <v>0.37567</v>
          </cell>
          <cell r="P207">
            <v>0</v>
          </cell>
          <cell r="Q207">
            <v>0.12419999999999999</v>
          </cell>
          <cell r="R207">
            <v>3.8473700000000002</v>
          </cell>
          <cell r="S207">
            <v>0</v>
          </cell>
          <cell r="T207">
            <v>6.1944999999999997</v>
          </cell>
          <cell r="U207">
            <v>0.27049999999999996</v>
          </cell>
          <cell r="V207">
            <v>10.31237</v>
          </cell>
          <cell r="W207">
            <v>10.31237</v>
          </cell>
          <cell r="X207">
            <v>0</v>
          </cell>
        </row>
        <row r="208">
          <cell r="A208" t="str">
            <v>UNIVERSITY COLLEGE</v>
          </cell>
          <cell r="B208" t="str">
            <v>University College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</v>
          </cell>
          <cell r="U208">
            <v>0</v>
          </cell>
          <cell r="V208">
            <v>1</v>
          </cell>
          <cell r="W208">
            <v>1</v>
          </cell>
          <cell r="X208">
            <v>0</v>
          </cell>
        </row>
        <row r="209">
          <cell r="A209" t="str">
            <v>LIBRARIES</v>
          </cell>
          <cell r="B209" t="str">
            <v>Libraries - General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8</v>
          </cell>
          <cell r="T209">
            <v>14.933850000000001</v>
          </cell>
          <cell r="U209">
            <v>2.2863199999999999</v>
          </cell>
          <cell r="V209">
            <v>25.22017</v>
          </cell>
          <cell r="W209">
            <v>25.22017</v>
          </cell>
          <cell r="X209">
            <v>0</v>
          </cell>
        </row>
        <row r="210">
          <cell r="A210" t="str">
            <v>DISCOVERY &amp; DELIVERY SERVICES</v>
          </cell>
          <cell r="B210" t="str">
            <v>Discovery and Delivery Srevices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</v>
          </cell>
          <cell r="T210">
            <v>20.448140000000002</v>
          </cell>
          <cell r="U210">
            <v>0</v>
          </cell>
          <cell r="V210">
            <v>24.448140000000002</v>
          </cell>
          <cell r="W210">
            <v>24.448140000000002</v>
          </cell>
          <cell r="X210">
            <v>0</v>
          </cell>
        </row>
        <row r="211">
          <cell r="A211" t="str">
            <v>AD COHEN MANAGEMENT LIBRARY</v>
          </cell>
          <cell r="B211" t="str">
            <v>Albert D. Cohen Management Library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1.50285</v>
          </cell>
          <cell r="T211">
            <v>3</v>
          </cell>
          <cell r="U211">
            <v>2.1315900000000001</v>
          </cell>
          <cell r="V211">
            <v>6.6344400000000006</v>
          </cell>
          <cell r="W211">
            <v>6.6344400000000006</v>
          </cell>
          <cell r="X211">
            <v>0</v>
          </cell>
        </row>
        <row r="212">
          <cell r="A212" t="str">
            <v>ARCHITECTURE/FINE ARTS LIBRARY</v>
          </cell>
          <cell r="B212" t="str">
            <v>Architecture/Fine Arts Library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3</v>
          </cell>
          <cell r="T212">
            <v>5.5197500000000002</v>
          </cell>
          <cell r="U212">
            <v>1.3584199999999997</v>
          </cell>
          <cell r="V212">
            <v>9.8781700000000008</v>
          </cell>
          <cell r="W212">
            <v>9.8781700000000008</v>
          </cell>
          <cell r="X212">
            <v>0</v>
          </cell>
        </row>
        <row r="213">
          <cell r="A213" t="str">
            <v>E.K. WILLIAMS LAW LIBRARY</v>
          </cell>
          <cell r="B213" t="str">
            <v>E.K. Williams Law Library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2.2502499999999999</v>
          </cell>
          <cell r="T213">
            <v>3.1924999999999999</v>
          </cell>
          <cell r="U213">
            <v>2.9477199999999999</v>
          </cell>
          <cell r="V213">
            <v>8.3904700000000005</v>
          </cell>
          <cell r="W213">
            <v>8.3904700000000005</v>
          </cell>
          <cell r="X213">
            <v>0</v>
          </cell>
        </row>
        <row r="214">
          <cell r="A214" t="str">
            <v>ELIZABETH DAFOE LIBRARY</v>
          </cell>
          <cell r="B214" t="str">
            <v>Elizabeth Dafoe Library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10.2628</v>
          </cell>
          <cell r="T214">
            <v>15.83159</v>
          </cell>
          <cell r="U214">
            <v>5.5913699999999995</v>
          </cell>
          <cell r="V214">
            <v>31.685760000000002</v>
          </cell>
          <cell r="W214">
            <v>31.685760000000002</v>
          </cell>
          <cell r="X214">
            <v>0</v>
          </cell>
        </row>
        <row r="215">
          <cell r="A215" t="str">
            <v>FR. H. DRAKE (ST. PAUL) LIBR</v>
          </cell>
          <cell r="B215" t="str">
            <v>Fr. H. Drake (St. Paul's) Library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2</v>
          </cell>
          <cell r="U215">
            <v>1.4718599999999999</v>
          </cell>
          <cell r="V215">
            <v>3.4718599999999999</v>
          </cell>
          <cell r="W215">
            <v>3.4718599999999999</v>
          </cell>
          <cell r="X215">
            <v>0</v>
          </cell>
        </row>
        <row r="216">
          <cell r="A216" t="str">
            <v>L.E.T.S.</v>
          </cell>
          <cell r="B216" t="str">
            <v>Libraries Electronic Technologies &amp; Services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</v>
          </cell>
          <cell r="T216">
            <v>13</v>
          </cell>
          <cell r="U216">
            <v>0</v>
          </cell>
          <cell r="V216">
            <v>14</v>
          </cell>
          <cell r="W216">
            <v>14</v>
          </cell>
          <cell r="X216">
            <v>0</v>
          </cell>
        </row>
        <row r="217">
          <cell r="A217" t="str">
            <v>N.J.M. HEALTH SCIENCES LIBRARY</v>
          </cell>
          <cell r="B217" t="str">
            <v>Neil John Maclean HSC Library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18.673749999999998</v>
          </cell>
          <cell r="T217">
            <v>23.167279999999998</v>
          </cell>
          <cell r="U217">
            <v>4.7954699999999999</v>
          </cell>
          <cell r="V217">
            <v>46.636499999999998</v>
          </cell>
          <cell r="W217">
            <v>46.636499999999998</v>
          </cell>
          <cell r="X217">
            <v>0</v>
          </cell>
        </row>
        <row r="218">
          <cell r="A218" t="str">
            <v>SCIENCES &amp; TECHNOLOGY LIBRARY</v>
          </cell>
          <cell r="B218" t="str">
            <v>Sciences &amp; Technology Library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5</v>
          </cell>
          <cell r="T218">
            <v>7.4940900000000008</v>
          </cell>
          <cell r="U218">
            <v>4.4474800000000005</v>
          </cell>
          <cell r="V218">
            <v>16.941569999999999</v>
          </cell>
          <cell r="W218">
            <v>16.941569999999999</v>
          </cell>
          <cell r="X218">
            <v>0</v>
          </cell>
        </row>
        <row r="219">
          <cell r="A219" t="str">
            <v>ST. JOHN COLLEGE LIBRARY</v>
          </cell>
          <cell r="B219" t="str">
            <v>St. John's College Library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2</v>
          </cell>
          <cell r="U219">
            <v>0.34160000000000001</v>
          </cell>
          <cell r="V219">
            <v>2.3416000000000001</v>
          </cell>
          <cell r="W219">
            <v>2.3416000000000001</v>
          </cell>
          <cell r="X219">
            <v>0</v>
          </cell>
        </row>
        <row r="220">
          <cell r="A220">
            <v>0</v>
          </cell>
          <cell r="B220" t="str">
            <v>Total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 t="str">
            <v>VICE-PRESIDENT(ADMINISTRATION) - OFFICE OF</v>
          </cell>
          <cell r="B222" t="str">
            <v>Vice-President (Administration)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V.P. (ADMINISTRATION)</v>
          </cell>
          <cell r="B223" t="str">
            <v>Vice-President (Administration) - Office of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9.9115999999999982</v>
          </cell>
          <cell r="U223">
            <v>0.49620999999999998</v>
          </cell>
          <cell r="V223">
            <v>10.407809999999998</v>
          </cell>
          <cell r="W223">
            <v>10.407809999999998</v>
          </cell>
          <cell r="X223">
            <v>0</v>
          </cell>
        </row>
        <row r="224">
          <cell r="A224" t="str">
            <v>FAIR PRACTICES &amp; LEGAL AFFAIRS</v>
          </cell>
          <cell r="B224" t="str">
            <v>Fair Prectices and Legal Services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10.381299999999998</v>
          </cell>
          <cell r="U224">
            <v>1.56385</v>
          </cell>
          <cell r="V224">
            <v>11.945149999999998</v>
          </cell>
          <cell r="W224">
            <v>11.945149999999998</v>
          </cell>
          <cell r="X224">
            <v>0</v>
          </cell>
        </row>
        <row r="225">
          <cell r="A225" t="str">
            <v>AUDIT SERVICES</v>
          </cell>
          <cell r="B225" t="str">
            <v>Audit Services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4</v>
          </cell>
          <cell r="U225">
            <v>0</v>
          </cell>
          <cell r="V225">
            <v>4</v>
          </cell>
          <cell r="W225">
            <v>4</v>
          </cell>
          <cell r="X225">
            <v>0</v>
          </cell>
        </row>
        <row r="226">
          <cell r="A226" t="str">
            <v>FINANCIAL SERVICES</v>
          </cell>
          <cell r="B226" t="str">
            <v>Financial Services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8.3620400000000004</v>
          </cell>
          <cell r="U226">
            <v>0</v>
          </cell>
          <cell r="V226">
            <v>8.3620400000000004</v>
          </cell>
          <cell r="W226">
            <v>8.3620400000000004</v>
          </cell>
          <cell r="X226">
            <v>0</v>
          </cell>
        </row>
        <row r="227">
          <cell r="A227" t="str">
            <v>B&amp;G ACCOUNTING SERVICES</v>
          </cell>
          <cell r="B227" t="str">
            <v>Budget Accounting Svcs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34.744139999999994</v>
          </cell>
          <cell r="U227">
            <v>0.91946000000000006</v>
          </cell>
          <cell r="V227">
            <v>35.663599999999995</v>
          </cell>
          <cell r="W227">
            <v>35.663599999999995</v>
          </cell>
          <cell r="X227">
            <v>0</v>
          </cell>
        </row>
        <row r="228">
          <cell r="A228" t="str">
            <v>REV, CAPITAL &amp; GEN ACCOUNTING</v>
          </cell>
          <cell r="B228" t="str">
            <v>Rev, Capital &amp; Gen Accounting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13.375250000000001</v>
          </cell>
          <cell r="U228">
            <v>1.6431500000000001</v>
          </cell>
          <cell r="V228">
            <v>15.018400000000002</v>
          </cell>
          <cell r="W228">
            <v>15.018400000000002</v>
          </cell>
          <cell r="X228">
            <v>0</v>
          </cell>
        </row>
        <row r="229">
          <cell r="A229" t="str">
            <v>PURCHASING SERVICES</v>
          </cell>
          <cell r="B229" t="str">
            <v>Purchasing Services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17.881029999999999</v>
          </cell>
          <cell r="U229">
            <v>3.2629999999999999E-2</v>
          </cell>
          <cell r="V229">
            <v>17.91366</v>
          </cell>
          <cell r="W229">
            <v>17.91366</v>
          </cell>
          <cell r="X229">
            <v>0</v>
          </cell>
        </row>
        <row r="230">
          <cell r="A230" t="str">
            <v>HUMAN RESOURCES</v>
          </cell>
          <cell r="B230" t="str">
            <v>Human Resources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5.8085000000000004</v>
          </cell>
          <cell r="U230">
            <v>0.11341999999999999</v>
          </cell>
          <cell r="V230">
            <v>5.9219200000000001</v>
          </cell>
          <cell r="W230">
            <v>5.9219200000000001</v>
          </cell>
          <cell r="X230">
            <v>0</v>
          </cell>
        </row>
        <row r="231">
          <cell r="A231" t="str">
            <v>HUMAN RESOURCE SERVICES</v>
          </cell>
          <cell r="B231" t="str">
            <v>Human Resource Services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20.668340000000001</v>
          </cell>
          <cell r="U231">
            <v>0</v>
          </cell>
          <cell r="V231">
            <v>20.668340000000001</v>
          </cell>
          <cell r="W231">
            <v>20.668340000000001</v>
          </cell>
          <cell r="X231">
            <v>0</v>
          </cell>
        </row>
        <row r="232">
          <cell r="A232" t="str">
            <v>ENVIRONMENTAL HEALTH &amp; SAFETY</v>
          </cell>
          <cell r="B232" t="str">
            <v>Environmental Health &amp; Safety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12.429349999999999</v>
          </cell>
          <cell r="U232">
            <v>0</v>
          </cell>
          <cell r="V232">
            <v>12.429349999999999</v>
          </cell>
          <cell r="W232">
            <v>12.429349999999999</v>
          </cell>
          <cell r="X232">
            <v>0</v>
          </cell>
        </row>
        <row r="233">
          <cell r="A233" t="str">
            <v>EQUITY SERVICES</v>
          </cell>
          <cell r="B233" t="str">
            <v>Equity Services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</v>
          </cell>
          <cell r="U233">
            <v>0</v>
          </cell>
          <cell r="V233">
            <v>1</v>
          </cell>
          <cell r="W233">
            <v>1</v>
          </cell>
          <cell r="X233">
            <v>0</v>
          </cell>
        </row>
        <row r="234">
          <cell r="A234" t="str">
            <v>LEARNING &amp; DEVELOPMENT SVCS</v>
          </cell>
          <cell r="B234" t="str">
            <v>Learning &amp; Development Services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6.6488000000000005</v>
          </cell>
          <cell r="U234">
            <v>0</v>
          </cell>
          <cell r="V234">
            <v>6.6488000000000005</v>
          </cell>
          <cell r="W234">
            <v>6.6488000000000005</v>
          </cell>
          <cell r="X234">
            <v>0</v>
          </cell>
        </row>
        <row r="235">
          <cell r="A235" t="str">
            <v>STAFF BENEFITS</v>
          </cell>
          <cell r="B235" t="str">
            <v>Staff Benefits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11.539</v>
          </cell>
          <cell r="U235">
            <v>0</v>
          </cell>
          <cell r="V235">
            <v>11.539</v>
          </cell>
          <cell r="W235">
            <v>11.539</v>
          </cell>
          <cell r="X235">
            <v>0</v>
          </cell>
        </row>
        <row r="236">
          <cell r="A236" t="str">
            <v>INFORMATION SERVICES &amp; TECH</v>
          </cell>
          <cell r="B236" t="str">
            <v>Information Services &amp; Tech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7.3988700000000005</v>
          </cell>
          <cell r="U236">
            <v>0.57869000000000004</v>
          </cell>
          <cell r="V236">
            <v>7.9775600000000004</v>
          </cell>
          <cell r="W236">
            <v>7.9775600000000004</v>
          </cell>
          <cell r="X236">
            <v>0</v>
          </cell>
        </row>
        <row r="237">
          <cell r="A237" t="str">
            <v>SUPPLIER SERVICES</v>
          </cell>
          <cell r="B237" t="str">
            <v>Supplier Services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IST CTG,  MPG &amp; TELECOMM</v>
          </cell>
          <cell r="B238" t="str">
            <v>IST CTG,  MPG &amp; Telecomm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 t="str">
            <v>I.S.T. CLIENT SERVICES</v>
          </cell>
          <cell r="B239" t="str">
            <v>IST Client Services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44.267909999999993</v>
          </cell>
          <cell r="U239">
            <v>9.1593900000000019</v>
          </cell>
          <cell r="V239">
            <v>53.427299999999995</v>
          </cell>
          <cell r="W239">
            <v>53.427299999999995</v>
          </cell>
          <cell r="X239">
            <v>0</v>
          </cell>
        </row>
        <row r="240">
          <cell r="A240" t="str">
            <v>I.S.T. ENTERPRISE SYSTEMS</v>
          </cell>
          <cell r="B240" t="str">
            <v>IST Enterprise Systems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34.42633</v>
          </cell>
          <cell r="U240">
            <v>0.35342000000000001</v>
          </cell>
          <cell r="V240">
            <v>34.77975</v>
          </cell>
          <cell r="W240">
            <v>34.77975</v>
          </cell>
          <cell r="X240">
            <v>0</v>
          </cell>
        </row>
        <row r="241">
          <cell r="A241" t="str">
            <v>I.S.T. COMPUTER &amp; NETWORK SVC.</v>
          </cell>
          <cell r="B241" t="str">
            <v>IST Computer &amp; Nerwork Service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35.881289999999993</v>
          </cell>
          <cell r="U241">
            <v>0</v>
          </cell>
          <cell r="V241">
            <v>35.881289999999993</v>
          </cell>
          <cell r="W241">
            <v>35.881289999999993</v>
          </cell>
          <cell r="X241">
            <v>0</v>
          </cell>
        </row>
        <row r="242">
          <cell r="A242" t="str">
            <v>I.S.T. BANNATYNE</v>
          </cell>
          <cell r="B242" t="str">
            <v>IST Bannatyne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2.3464999999999998</v>
          </cell>
          <cell r="U242">
            <v>0</v>
          </cell>
          <cell r="V242">
            <v>2.3464999999999998</v>
          </cell>
          <cell r="W242">
            <v>2.3464999999999998</v>
          </cell>
          <cell r="X242">
            <v>0</v>
          </cell>
        </row>
        <row r="243">
          <cell r="A243" t="str">
            <v>ASSOC. V.P.(ADMINISTRATION)</v>
          </cell>
          <cell r="B243" t="str">
            <v>Associate VP(Administration)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4</v>
          </cell>
          <cell r="U243">
            <v>0</v>
          </cell>
          <cell r="V243">
            <v>4</v>
          </cell>
          <cell r="W243">
            <v>4</v>
          </cell>
          <cell r="X243">
            <v>0</v>
          </cell>
        </row>
        <row r="244">
          <cell r="A244" t="str">
            <v>PHYSICAL PLANT</v>
          </cell>
          <cell r="B244" t="str">
            <v>Physical Plant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201.77475000000004</v>
          </cell>
          <cell r="U244">
            <v>3.8247500000000008</v>
          </cell>
          <cell r="V244">
            <v>205.59950000000003</v>
          </cell>
          <cell r="W244">
            <v>205.59950000000003</v>
          </cell>
          <cell r="X244">
            <v>0</v>
          </cell>
        </row>
        <row r="245">
          <cell r="A245" t="str">
            <v>CARETAKING SERVICES</v>
          </cell>
          <cell r="B245" t="str">
            <v>Caretaking Services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144.04253999999997</v>
          </cell>
          <cell r="U245">
            <v>4.4729899999999994</v>
          </cell>
          <cell r="V245">
            <v>148.51552999999998</v>
          </cell>
          <cell r="W245">
            <v>148.51552999999998</v>
          </cell>
          <cell r="X245">
            <v>0</v>
          </cell>
        </row>
        <row r="246">
          <cell r="A246" t="str">
            <v>CAMPUS PLANNING &amp; REAL ESTATE</v>
          </cell>
          <cell r="B246" t="str">
            <v>Campus Planning and Real Estate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0.88549999999999995</v>
          </cell>
          <cell r="U246">
            <v>0</v>
          </cell>
          <cell r="V246">
            <v>0.88549999999999995</v>
          </cell>
          <cell r="W246">
            <v>0.88549999999999995</v>
          </cell>
          <cell r="X246">
            <v>0</v>
          </cell>
        </row>
        <row r="247">
          <cell r="A247" t="str">
            <v>STUDENT RESIDENCES</v>
          </cell>
          <cell r="B247" t="str">
            <v>Student Residences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16.869250000000001</v>
          </cell>
          <cell r="U247">
            <v>8.0851399999999991</v>
          </cell>
          <cell r="V247">
            <v>24.95439</v>
          </cell>
          <cell r="W247">
            <v>24.95439</v>
          </cell>
          <cell r="X247">
            <v>0</v>
          </cell>
        </row>
        <row r="248">
          <cell r="A248" t="str">
            <v>RISK MGMT &amp; EMERGENCY SERVICES</v>
          </cell>
          <cell r="B248" t="str">
            <v>Risk Mgmt &amp; Emergency Services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1.32725</v>
          </cell>
          <cell r="U248">
            <v>0</v>
          </cell>
          <cell r="V248">
            <v>1.32725</v>
          </cell>
          <cell r="W248">
            <v>1.32725</v>
          </cell>
          <cell r="X248">
            <v>0</v>
          </cell>
        </row>
        <row r="249">
          <cell r="A249" t="str">
            <v>SECURITY SERVICES</v>
          </cell>
          <cell r="B249" t="str">
            <v>Security Services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28.642170000000004</v>
          </cell>
          <cell r="U249">
            <v>5.5914999999999999</v>
          </cell>
          <cell r="V249">
            <v>34.233670000000004</v>
          </cell>
          <cell r="W249">
            <v>34.233670000000004</v>
          </cell>
          <cell r="X249">
            <v>0</v>
          </cell>
        </row>
        <row r="250">
          <cell r="A250">
            <v>0</v>
          </cell>
          <cell r="B250" t="str">
            <v>Total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 t="str">
            <v>VICE-PRESIDENT (EXTERNAL) - OFFICE  OF</v>
          </cell>
          <cell r="B252" t="str">
            <v>Vice-President (External)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 t="str">
            <v>V.P. (EXTERNAL)</v>
          </cell>
          <cell r="B253" t="str">
            <v>Vice-President (External) - Office of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7.7171000000000003</v>
          </cell>
          <cell r="U253">
            <v>0</v>
          </cell>
          <cell r="V253">
            <v>7.7171000000000003</v>
          </cell>
          <cell r="W253">
            <v>7.7171000000000003</v>
          </cell>
          <cell r="X253">
            <v>0</v>
          </cell>
        </row>
        <row r="254">
          <cell r="A254" t="str">
            <v>MARKETING COMMUNICATIONS</v>
          </cell>
          <cell r="B254" t="str">
            <v>Marketing Communications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14.719150000000003</v>
          </cell>
          <cell r="U254">
            <v>0.24460999999999999</v>
          </cell>
          <cell r="V254">
            <v>14.963760000000002</v>
          </cell>
          <cell r="W254">
            <v>14.963760000000002</v>
          </cell>
          <cell r="X254">
            <v>0</v>
          </cell>
        </row>
        <row r="255">
          <cell r="A255" t="str">
            <v>ASSOC. V.P.(EXTERNAL)</v>
          </cell>
          <cell r="B255" t="str">
            <v>Associate VP (External) - Office of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3.7363500000000003</v>
          </cell>
          <cell r="U255">
            <v>0</v>
          </cell>
          <cell r="V255">
            <v>3.7363500000000003</v>
          </cell>
          <cell r="W255">
            <v>3.7363500000000003</v>
          </cell>
          <cell r="X255">
            <v>0</v>
          </cell>
        </row>
        <row r="256">
          <cell r="A256" t="str">
            <v>PHILANTHROPY</v>
          </cell>
          <cell r="B256" t="str">
            <v>Philathropy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23.96808</v>
          </cell>
          <cell r="U256">
            <v>5.9461599999999981</v>
          </cell>
          <cell r="V256">
            <v>29.914239999999999</v>
          </cell>
          <cell r="W256">
            <v>29.914239999999999</v>
          </cell>
          <cell r="X256">
            <v>0</v>
          </cell>
        </row>
        <row r="257">
          <cell r="A257" t="str">
            <v>ALUMNI ASSOCIATION</v>
          </cell>
          <cell r="B257" t="str">
            <v>Alumni Association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4.4773999999999994</v>
          </cell>
          <cell r="U257">
            <v>0</v>
          </cell>
          <cell r="V257">
            <v>4.4773999999999994</v>
          </cell>
          <cell r="W257">
            <v>4.4773999999999994</v>
          </cell>
          <cell r="X257">
            <v>0</v>
          </cell>
        </row>
        <row r="258">
          <cell r="A258">
            <v>0</v>
          </cell>
          <cell r="B258" t="str">
            <v>Total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 t="str">
            <v>VICE-PRESIDENT (RESEARCH) - OFFICE OF</v>
          </cell>
          <cell r="B260" t="str">
            <v>Vice-President (Research)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 t="str">
            <v>V.P. (RESEARCH)</v>
          </cell>
          <cell r="B261" t="str">
            <v>Vice-President (Research) - Office of</v>
          </cell>
          <cell r="C261">
            <v>1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2.2368399999999999</v>
          </cell>
          <cell r="R261">
            <v>3.2368399999999999</v>
          </cell>
          <cell r="S261">
            <v>0</v>
          </cell>
          <cell r="T261">
            <v>21.984449999999999</v>
          </cell>
          <cell r="U261">
            <v>0.36936000000000002</v>
          </cell>
          <cell r="V261">
            <v>25.59065</v>
          </cell>
          <cell r="W261">
            <v>25.59065</v>
          </cell>
          <cell r="X261">
            <v>0</v>
          </cell>
        </row>
        <row r="262">
          <cell r="A262" t="str">
            <v>OFFICE OF RESEARCH SERVICES</v>
          </cell>
          <cell r="B262" t="str">
            <v>Office Of Research Services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13.36548</v>
          </cell>
          <cell r="U262">
            <v>0</v>
          </cell>
          <cell r="V262">
            <v>13.36548</v>
          </cell>
          <cell r="W262">
            <v>13.36548</v>
          </cell>
          <cell r="X262">
            <v>0</v>
          </cell>
        </row>
        <row r="263">
          <cell r="A263" t="str">
            <v>TECHNOLOGY TRANSFER</v>
          </cell>
          <cell r="B263" t="str">
            <v>Technology Transfer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0</v>
          </cell>
          <cell r="V263">
            <v>7</v>
          </cell>
          <cell r="W263">
            <v>7</v>
          </cell>
          <cell r="X263">
            <v>0</v>
          </cell>
        </row>
        <row r="264">
          <cell r="A264" t="str">
            <v>ASSOC. V.P.(RESEARCH)</v>
          </cell>
          <cell r="B264" t="str">
            <v>Assoc VP (Research) - Office of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2</v>
          </cell>
          <cell r="U264">
            <v>0.50446000000000002</v>
          </cell>
          <cell r="V264">
            <v>4.5044599999999999</v>
          </cell>
          <cell r="W264">
            <v>4.5044599999999999</v>
          </cell>
          <cell r="X264">
            <v>0</v>
          </cell>
        </row>
        <row r="265">
          <cell r="A265" t="str">
            <v>INTERNATIONAL RELATIONS</v>
          </cell>
          <cell r="B265" t="str">
            <v>International Relations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3.6228500000000001</v>
          </cell>
          <cell r="U265">
            <v>0</v>
          </cell>
          <cell r="V265">
            <v>3.6228500000000001</v>
          </cell>
          <cell r="W265">
            <v>3.6228500000000001</v>
          </cell>
          <cell r="X265">
            <v>0</v>
          </cell>
        </row>
        <row r="266">
          <cell r="A266" t="str">
            <v>ANIMAL CARE &amp; USE</v>
          </cell>
          <cell r="B266" t="str">
            <v>Animal Care &amp; Use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4.7969499999999998</v>
          </cell>
          <cell r="U266">
            <v>0</v>
          </cell>
          <cell r="V266">
            <v>4.7969499999999998</v>
          </cell>
          <cell r="W266">
            <v>4.7969499999999998</v>
          </cell>
          <cell r="X266">
            <v>0</v>
          </cell>
        </row>
        <row r="267">
          <cell r="A267">
            <v>0</v>
          </cell>
          <cell r="B267" t="str">
            <v>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 t="str">
            <v>Total Excluding Ancillary Services</v>
          </cell>
          <cell r="B268">
            <v>0</v>
          </cell>
          <cell r="C268">
            <v>394.68277</v>
          </cell>
          <cell r="D268">
            <v>0</v>
          </cell>
          <cell r="E268">
            <v>90.934930000000008</v>
          </cell>
          <cell r="F268">
            <v>0</v>
          </cell>
          <cell r="G268">
            <v>60.29645</v>
          </cell>
          <cell r="H268">
            <v>0</v>
          </cell>
          <cell r="I268">
            <v>19.873950000000001</v>
          </cell>
          <cell r="J268">
            <v>180.12725000000009</v>
          </cell>
          <cell r="K268">
            <v>0</v>
          </cell>
          <cell r="L268">
            <v>22.213280000000001</v>
          </cell>
          <cell r="M268">
            <v>183.40172000000001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1987.6682499999999</v>
          </cell>
          <cell r="S268">
            <v>53.68965</v>
          </cell>
          <cell r="T268">
            <v>1846.0764299999996</v>
          </cell>
          <cell r="U268">
            <v>236.65628999999993</v>
          </cell>
          <cell r="V268">
            <v>4124.0906199999999</v>
          </cell>
          <cell r="W268">
            <v>7212.0433399999993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 t="str">
            <v>ANCILLARY SERVICES - ALL DEPARTMENTS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 t="str">
            <v>ANCILLARY SERVICES</v>
          </cell>
          <cell r="B271" t="str">
            <v>Ancillary Services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15.2166</v>
          </cell>
          <cell r="U271">
            <v>12.75224</v>
          </cell>
          <cell r="V271">
            <v>27.96884</v>
          </cell>
          <cell r="W271">
            <v>27.96884</v>
          </cell>
          <cell r="X271">
            <v>0</v>
          </cell>
        </row>
        <row r="272">
          <cell r="A272" t="str">
            <v>BOOKSTORE</v>
          </cell>
          <cell r="B272" t="str">
            <v>Bookstore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32.332700000000003</v>
          </cell>
          <cell r="U272">
            <v>16.10549</v>
          </cell>
          <cell r="V272">
            <v>48.438190000000006</v>
          </cell>
          <cell r="W272">
            <v>48.438190000000006</v>
          </cell>
          <cell r="X272">
            <v>0</v>
          </cell>
        </row>
        <row r="273">
          <cell r="A273" t="str">
            <v>FOOD SERVICES</v>
          </cell>
          <cell r="B273" t="str">
            <v>Food Services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16.55358</v>
          </cell>
          <cell r="U273">
            <v>60.861449999999969</v>
          </cell>
          <cell r="V273">
            <v>77.415029999999973</v>
          </cell>
          <cell r="W273">
            <v>77.415029999999973</v>
          </cell>
          <cell r="X273">
            <v>0</v>
          </cell>
        </row>
        <row r="274">
          <cell r="A274" t="str">
            <v>PARKING SERVICES</v>
          </cell>
          <cell r="B274" t="str">
            <v>Parking Services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11.683450000000001</v>
          </cell>
          <cell r="U274">
            <v>1.0248699999999999</v>
          </cell>
          <cell r="V274">
            <v>12.708320000000001</v>
          </cell>
          <cell r="W274">
            <v>12.708320000000001</v>
          </cell>
          <cell r="X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Column Totals</v>
          </cell>
          <cell r="B277">
            <v>0</v>
          </cell>
          <cell r="C277">
            <v>394.68277</v>
          </cell>
          <cell r="D277">
            <v>2</v>
          </cell>
          <cell r="E277">
            <v>90.934930000000008</v>
          </cell>
          <cell r="F277">
            <v>306.79094999999995</v>
          </cell>
          <cell r="G277">
            <v>60.29645</v>
          </cell>
          <cell r="H277">
            <v>117.75415999999998</v>
          </cell>
          <cell r="I277">
            <v>19.873950000000001</v>
          </cell>
          <cell r="J277">
            <v>180.12725000000009</v>
          </cell>
          <cell r="K277">
            <v>321.99763999999999</v>
          </cell>
          <cell r="L277">
            <v>22.213280000000001</v>
          </cell>
          <cell r="M277">
            <v>183.40172000000001</v>
          </cell>
          <cell r="N277">
            <v>56.723700000000008</v>
          </cell>
          <cell r="O277">
            <v>195.22026000000002</v>
          </cell>
          <cell r="P277">
            <v>16.598520000000001</v>
          </cell>
          <cell r="Q277">
            <v>19.052669999999999</v>
          </cell>
          <cell r="R277">
            <v>1987.6682499999999</v>
          </cell>
          <cell r="S277">
            <v>53.68965</v>
          </cell>
          <cell r="T277">
            <v>1921.8627599999995</v>
          </cell>
          <cell r="U277">
            <v>327.4003399999998</v>
          </cell>
          <cell r="V277">
            <v>4290.6210000000001</v>
          </cell>
          <cell r="W277">
            <v>4290.6210000000001</v>
          </cell>
          <cell r="X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 t="str">
            <v>Pivot Table Grand Total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 t="str">
            <v>Grand Total</v>
          </cell>
          <cell r="B280">
            <v>0</v>
          </cell>
          <cell r="C280">
            <v>394.68277</v>
          </cell>
          <cell r="D280">
            <v>2</v>
          </cell>
          <cell r="E280">
            <v>90.934930000000008</v>
          </cell>
          <cell r="F280">
            <v>306.7909499999999</v>
          </cell>
          <cell r="G280">
            <v>60.29645</v>
          </cell>
          <cell r="H280">
            <v>117.75415999999998</v>
          </cell>
          <cell r="I280">
            <v>19.873950000000001</v>
          </cell>
          <cell r="J280">
            <v>180.12725000000006</v>
          </cell>
          <cell r="K280">
            <v>321.99763999999993</v>
          </cell>
          <cell r="L280">
            <v>22.213279999999997</v>
          </cell>
          <cell r="M280">
            <v>183.40172000000001</v>
          </cell>
          <cell r="N280">
            <v>56.723700000000008</v>
          </cell>
          <cell r="O280">
            <v>195.22026</v>
          </cell>
          <cell r="P280">
            <v>16.598520000000001</v>
          </cell>
          <cell r="Q280">
            <v>19.052669999999996</v>
          </cell>
          <cell r="R280">
            <v>1700.0730999999998</v>
          </cell>
          <cell r="S280">
            <v>53.68965</v>
          </cell>
          <cell r="T280">
            <v>1921.8627599999998</v>
          </cell>
          <cell r="U280">
            <v>327.40034000000003</v>
          </cell>
          <cell r="V280">
            <v>4290.6210000000001</v>
          </cell>
          <cell r="W280">
            <v>4290.6210000000001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 t="str">
            <v>Conversion Table to Pivot Table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287.5951500000001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98">
          <cell r="B298">
            <v>0</v>
          </cell>
        </row>
        <row r="304">
          <cell r="B304">
            <v>0</v>
          </cell>
        </row>
        <row r="307">
          <cell r="B307">
            <v>0</v>
          </cell>
        </row>
        <row r="317">
          <cell r="B317" t="str">
            <v/>
          </cell>
        </row>
        <row r="328">
          <cell r="B328">
            <v>0</v>
          </cell>
        </row>
        <row r="336">
          <cell r="B336" t="str">
            <v>Total</v>
          </cell>
        </row>
        <row r="337">
          <cell r="B337">
            <v>0</v>
          </cell>
        </row>
      </sheetData>
      <sheetData sheetId="5">
        <row r="1">
          <cell r="A1" t="str">
            <v>Do Not Remove Blank Row</v>
          </cell>
        </row>
        <row r="2">
          <cell r="A2" t="str">
            <v>Do Not Remove Blank Row</v>
          </cell>
        </row>
        <row r="3">
          <cell r="A3" t="str">
            <v>Do Not Remove Blank Row</v>
          </cell>
        </row>
        <row r="4">
          <cell r="A4" t="str">
            <v>Do Not Remove Blank Row</v>
          </cell>
        </row>
        <row r="5">
          <cell r="B5" t="str">
            <v>FULL-TIME EQUIVALENT (FTE) STAFF BY DEPARTMENT AND EMPLOYEE TYPE1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Data Check</v>
          </cell>
        </row>
        <row r="6">
          <cell r="B6" t="str">
            <v>Fiscal Year 2011-2012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B7" t="str">
            <v>Includes Staff Paid from Operating Funds2,3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B9">
            <v>0</v>
          </cell>
          <cell r="C9" t="str">
            <v>Professor</v>
          </cell>
          <cell r="D9">
            <v>0</v>
          </cell>
          <cell r="E9">
            <v>0</v>
          </cell>
          <cell r="F9" t="str">
            <v>Associate</v>
          </cell>
          <cell r="G9">
            <v>0</v>
          </cell>
          <cell r="H9">
            <v>0</v>
          </cell>
          <cell r="I9" t="str">
            <v>Assistant</v>
          </cell>
          <cell r="J9">
            <v>0</v>
          </cell>
          <cell r="K9">
            <v>0</v>
          </cell>
          <cell r="L9" t="str">
            <v>Lecturer</v>
          </cell>
          <cell r="M9" t="str">
            <v>Instructor</v>
          </cell>
          <cell r="N9" t="str">
            <v>Other Academic</v>
          </cell>
          <cell r="O9">
            <v>0</v>
          </cell>
          <cell r="P9" t="str">
            <v>Total</v>
          </cell>
          <cell r="Q9" t="str">
            <v>Research Academic</v>
          </cell>
          <cell r="R9">
            <v>0</v>
          </cell>
          <cell r="S9" t="str">
            <v>Total</v>
          </cell>
          <cell r="T9" t="str">
            <v>Librarians</v>
          </cell>
          <cell r="U9">
            <v>0</v>
          </cell>
          <cell r="V9" t="str">
            <v>Support</v>
          </cell>
          <cell r="W9">
            <v>0</v>
          </cell>
          <cell r="X9" t="str">
            <v>Total</v>
          </cell>
        </row>
        <row r="10">
          <cell r="B10">
            <v>0</v>
          </cell>
          <cell r="C10" t="str">
            <v>Full</v>
          </cell>
          <cell r="D10">
            <v>0</v>
          </cell>
          <cell r="E10">
            <v>0</v>
          </cell>
          <cell r="F10" t="str">
            <v>Full</v>
          </cell>
          <cell r="G10">
            <v>0</v>
          </cell>
          <cell r="H10">
            <v>0</v>
          </cell>
          <cell r="I10" t="str">
            <v>Full</v>
          </cell>
          <cell r="J10">
            <v>0</v>
          </cell>
          <cell r="K10">
            <v>0</v>
          </cell>
          <cell r="L10" t="str">
            <v>Full</v>
          </cell>
          <cell r="M10" t="str">
            <v>Full</v>
          </cell>
          <cell r="N10" t="str">
            <v>Full</v>
          </cell>
          <cell r="O10" t="str">
            <v>Part</v>
          </cell>
          <cell r="P10" t="str">
            <v>Teaching</v>
          </cell>
          <cell r="Q10" t="str">
            <v>Full</v>
          </cell>
          <cell r="R10" t="str">
            <v>Part</v>
          </cell>
          <cell r="S10" t="str">
            <v>Academic</v>
          </cell>
          <cell r="T10" t="str">
            <v>Full</v>
          </cell>
          <cell r="U10" t="str">
            <v>Part</v>
          </cell>
          <cell r="V10" t="str">
            <v>Full</v>
          </cell>
          <cell r="W10" t="str">
            <v>Part</v>
          </cell>
          <cell r="X10">
            <v>0</v>
          </cell>
        </row>
        <row r="11">
          <cell r="C11" t="str">
            <v>Tenured</v>
          </cell>
          <cell r="D11" t="str">
            <v>Probationary</v>
          </cell>
          <cell r="E11" t="str">
            <v>Non-tenure Track</v>
          </cell>
          <cell r="F11" t="str">
            <v>Tenured</v>
          </cell>
          <cell r="G11" t="str">
            <v>Probationary</v>
          </cell>
          <cell r="H11" t="str">
            <v>Non-tenure Track</v>
          </cell>
          <cell r="I11" t="str">
            <v>Tenured</v>
          </cell>
          <cell r="J11" t="str">
            <v>Probationary</v>
          </cell>
          <cell r="K11" t="str">
            <v>Non-tenure Track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>Academic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C12">
            <v>0</v>
          </cell>
          <cell r="D12" t="str">
            <v>Tenure-Track</v>
          </cell>
          <cell r="E12">
            <v>0</v>
          </cell>
          <cell r="F12">
            <v>0</v>
          </cell>
          <cell r="G12" t="str">
            <v>Tenure-Track</v>
          </cell>
          <cell r="H12">
            <v>0</v>
          </cell>
          <cell r="I12">
            <v>0</v>
          </cell>
          <cell r="J12" t="str">
            <v>Tenure-Track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AGRICULTURE AND FOOD SCIENCES - FACULTY OF</v>
          </cell>
          <cell r="B13" t="str">
            <v>Agriculture &amp; Food Sciences - Faculty of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FACULTY OF AGRI &amp; FOOD SCIENCE</v>
          </cell>
          <cell r="B14" t="str">
            <v>Agriculture &amp; Food Sciences - General</v>
          </cell>
          <cell r="C14">
            <v>4</v>
          </cell>
          <cell r="D14" t="str">
            <v>.</v>
          </cell>
          <cell r="E14" t="str">
            <v>.</v>
          </cell>
          <cell r="F14" t="str">
            <v>.</v>
          </cell>
          <cell r="G14" t="str">
            <v>.</v>
          </cell>
          <cell r="H14" t="str">
            <v>.</v>
          </cell>
          <cell r="I14" t="str">
            <v>.</v>
          </cell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0.32724999999999999</v>
          </cell>
          <cell r="O14">
            <v>0.18431</v>
          </cell>
          <cell r="P14">
            <v>4.5115600000000002</v>
          </cell>
          <cell r="Q14" t="str">
            <v>.</v>
          </cell>
          <cell r="R14" t="str">
            <v>.</v>
          </cell>
          <cell r="S14">
            <v>4.5115600000000002</v>
          </cell>
          <cell r="T14" t="str">
            <v>.</v>
          </cell>
          <cell r="U14">
            <v>0</v>
          </cell>
          <cell r="V14">
            <v>10</v>
          </cell>
          <cell r="W14">
            <v>0.67898999999999998</v>
          </cell>
          <cell r="X14">
            <v>15.19055</v>
          </cell>
          <cell r="Y14">
            <v>0</v>
          </cell>
        </row>
        <row r="15">
          <cell r="A15" t="str">
            <v>AGRIBUSINESS &amp; AGRICULTURAL EC</v>
          </cell>
          <cell r="B15" t="str">
            <v>Agribusiness &amp; Agricultural Economics</v>
          </cell>
          <cell r="C15">
            <v>3</v>
          </cell>
          <cell r="D15" t="str">
            <v>.</v>
          </cell>
          <cell r="E15" t="str">
            <v>.</v>
          </cell>
          <cell r="F15">
            <v>3</v>
          </cell>
          <cell r="G15">
            <v>1</v>
          </cell>
          <cell r="H15" t="str">
            <v>.</v>
          </cell>
          <cell r="I15" t="str">
            <v>.</v>
          </cell>
          <cell r="J15">
            <v>3</v>
          </cell>
          <cell r="K15" t="str">
            <v>.</v>
          </cell>
          <cell r="L15" t="str">
            <v>.</v>
          </cell>
          <cell r="M15">
            <v>1</v>
          </cell>
          <cell r="N15" t="str">
            <v>.</v>
          </cell>
          <cell r="O15" t="str">
            <v>.</v>
          </cell>
          <cell r="P15">
            <v>11</v>
          </cell>
          <cell r="Q15" t="str">
            <v>.</v>
          </cell>
          <cell r="R15" t="str">
            <v>.</v>
          </cell>
          <cell r="S15">
            <v>11</v>
          </cell>
          <cell r="T15" t="str">
            <v>.</v>
          </cell>
          <cell r="U15">
            <v>0</v>
          </cell>
          <cell r="V15">
            <v>3.1242000000000001</v>
          </cell>
          <cell r="W15">
            <v>0.25025999999999998</v>
          </cell>
          <cell r="X15">
            <v>14.374460000000001</v>
          </cell>
          <cell r="Y15">
            <v>0</v>
          </cell>
        </row>
        <row r="16">
          <cell r="A16" t="str">
            <v>ANIMAL SCIENCE</v>
          </cell>
          <cell r="B16" t="str">
            <v>Animal  Science</v>
          </cell>
          <cell r="C16">
            <v>5</v>
          </cell>
          <cell r="D16" t="str">
            <v>.</v>
          </cell>
          <cell r="E16" t="str">
            <v>.</v>
          </cell>
          <cell r="F16">
            <v>1</v>
          </cell>
          <cell r="G16">
            <v>1</v>
          </cell>
          <cell r="H16" t="str">
            <v>.</v>
          </cell>
          <cell r="I16" t="str">
            <v>.</v>
          </cell>
          <cell r="J16">
            <v>1</v>
          </cell>
          <cell r="K16">
            <v>0.16555</v>
          </cell>
          <cell r="L16" t="str">
            <v>.</v>
          </cell>
          <cell r="M16">
            <v>2</v>
          </cell>
          <cell r="N16" t="str">
            <v>.</v>
          </cell>
          <cell r="O16">
            <v>0.12856999999999999</v>
          </cell>
          <cell r="P16">
            <v>10.294119999999999</v>
          </cell>
          <cell r="Q16" t="str">
            <v>.</v>
          </cell>
          <cell r="R16" t="str">
            <v>.</v>
          </cell>
          <cell r="S16">
            <v>10.294119999999999</v>
          </cell>
          <cell r="T16" t="str">
            <v>.</v>
          </cell>
          <cell r="U16">
            <v>0</v>
          </cell>
          <cell r="V16">
            <v>23.40409</v>
          </cell>
          <cell r="W16">
            <v>2.6875900000000001</v>
          </cell>
          <cell r="X16">
            <v>36.385800000000003</v>
          </cell>
          <cell r="Y16">
            <v>0</v>
          </cell>
        </row>
        <row r="17">
          <cell r="A17" t="str">
            <v>BIOSYSTEMS ENGINEERING</v>
          </cell>
          <cell r="B17" t="str">
            <v>Biosystems Engineering</v>
          </cell>
          <cell r="C17">
            <v>5.71225</v>
          </cell>
          <cell r="D17" t="str">
            <v>.</v>
          </cell>
          <cell r="E17" t="str">
            <v>.</v>
          </cell>
          <cell r="F17">
            <v>2</v>
          </cell>
          <cell r="G17">
            <v>1</v>
          </cell>
          <cell r="H17" t="str">
            <v>.</v>
          </cell>
          <cell r="I17" t="str">
            <v>.</v>
          </cell>
          <cell r="J17">
            <v>1</v>
          </cell>
          <cell r="K17" t="str">
            <v>.</v>
          </cell>
          <cell r="L17" t="str">
            <v>.</v>
          </cell>
          <cell r="M17">
            <v>2</v>
          </cell>
          <cell r="N17" t="str">
            <v>.</v>
          </cell>
          <cell r="O17">
            <v>0.67859999999999998</v>
          </cell>
          <cell r="P17">
            <v>12.39085</v>
          </cell>
          <cell r="Q17" t="str">
            <v>.</v>
          </cell>
          <cell r="R17" t="str">
            <v>.</v>
          </cell>
          <cell r="S17">
            <v>12.39085</v>
          </cell>
          <cell r="T17" t="str">
            <v>.</v>
          </cell>
          <cell r="U17">
            <v>0</v>
          </cell>
          <cell r="V17">
            <v>4.4619999999999997</v>
          </cell>
          <cell r="W17">
            <v>0.22287000000000001</v>
          </cell>
          <cell r="X17">
            <v>17.07572</v>
          </cell>
          <cell r="Y17">
            <v>0</v>
          </cell>
        </row>
        <row r="18">
          <cell r="A18" t="str">
            <v>ENTOMOLOGY</v>
          </cell>
          <cell r="B18" t="str">
            <v>Entomology</v>
          </cell>
          <cell r="C18">
            <v>3</v>
          </cell>
          <cell r="D18" t="str">
            <v>.</v>
          </cell>
          <cell r="E18" t="str">
            <v>.</v>
          </cell>
          <cell r="F18" t="str">
            <v>.</v>
          </cell>
          <cell r="G18" t="str">
            <v>.</v>
          </cell>
          <cell r="H18" t="str">
            <v>.</v>
          </cell>
          <cell r="I18" t="str">
            <v>.</v>
          </cell>
          <cell r="J18">
            <v>1</v>
          </cell>
          <cell r="K18" t="str">
            <v>.</v>
          </cell>
          <cell r="L18" t="str">
            <v>.</v>
          </cell>
          <cell r="M18" t="str">
            <v>.</v>
          </cell>
          <cell r="N18" t="str">
            <v>.</v>
          </cell>
          <cell r="O18" t="str">
            <v>.</v>
          </cell>
          <cell r="P18">
            <v>4</v>
          </cell>
          <cell r="Q18" t="str">
            <v>.</v>
          </cell>
          <cell r="R18" t="str">
            <v>.</v>
          </cell>
          <cell r="S18">
            <v>4</v>
          </cell>
          <cell r="T18" t="str">
            <v>.</v>
          </cell>
          <cell r="U18">
            <v>0</v>
          </cell>
          <cell r="V18">
            <v>2</v>
          </cell>
          <cell r="W18">
            <v>3.3149999999999999E-2</v>
          </cell>
          <cell r="X18">
            <v>6.03315</v>
          </cell>
          <cell r="Y18">
            <v>0</v>
          </cell>
        </row>
        <row r="19">
          <cell r="A19" t="str">
            <v>FOOD SCIENCE</v>
          </cell>
          <cell r="B19" t="str">
            <v>Food Science</v>
          </cell>
          <cell r="C19">
            <v>3</v>
          </cell>
          <cell r="D19" t="str">
            <v>.</v>
          </cell>
          <cell r="E19" t="str">
            <v>.</v>
          </cell>
          <cell r="F19">
            <v>2</v>
          </cell>
          <cell r="G19" t="str">
            <v>.</v>
          </cell>
          <cell r="H19" t="str">
            <v>.</v>
          </cell>
          <cell r="I19" t="str">
            <v>.</v>
          </cell>
          <cell r="J19" t="str">
            <v>.</v>
          </cell>
          <cell r="K19" t="str">
            <v>.</v>
          </cell>
          <cell r="L19" t="str">
            <v>.</v>
          </cell>
          <cell r="M19">
            <v>1</v>
          </cell>
          <cell r="N19" t="str">
            <v>.</v>
          </cell>
          <cell r="O19" t="str">
            <v>.</v>
          </cell>
          <cell r="P19">
            <v>6</v>
          </cell>
          <cell r="Q19">
            <v>1</v>
          </cell>
          <cell r="R19" t="str">
            <v>.</v>
          </cell>
          <cell r="S19">
            <v>7</v>
          </cell>
          <cell r="T19" t="str">
            <v>.</v>
          </cell>
          <cell r="U19">
            <v>0</v>
          </cell>
          <cell r="V19">
            <v>4.7517499999999995</v>
          </cell>
          <cell r="W19">
            <v>0.28358</v>
          </cell>
          <cell r="X19">
            <v>12.03533</v>
          </cell>
          <cell r="Y19">
            <v>0</v>
          </cell>
        </row>
        <row r="20">
          <cell r="A20" t="str">
            <v>PLANT SCIENCE</v>
          </cell>
          <cell r="B20" t="str">
            <v>Plant Science</v>
          </cell>
          <cell r="C20">
            <v>5</v>
          </cell>
          <cell r="D20" t="str">
            <v>.</v>
          </cell>
          <cell r="E20" t="str">
            <v>.</v>
          </cell>
          <cell r="F20">
            <v>3</v>
          </cell>
          <cell r="G20" t="str">
            <v>.</v>
          </cell>
          <cell r="H20" t="str">
            <v>.</v>
          </cell>
          <cell r="I20" t="str">
            <v>.</v>
          </cell>
          <cell r="J20">
            <v>2.1655500000000001</v>
          </cell>
          <cell r="K20">
            <v>1</v>
          </cell>
          <cell r="L20" t="str">
            <v>.</v>
          </cell>
          <cell r="M20">
            <v>1</v>
          </cell>
          <cell r="N20" t="str">
            <v>.</v>
          </cell>
          <cell r="O20">
            <v>0.43852999999999998</v>
          </cell>
          <cell r="P20">
            <v>12.60408</v>
          </cell>
          <cell r="Q20">
            <v>0.65834999999999999</v>
          </cell>
          <cell r="R20" t="str">
            <v>.</v>
          </cell>
          <cell r="S20">
            <v>13.26243</v>
          </cell>
          <cell r="T20" t="str">
            <v>.</v>
          </cell>
          <cell r="U20">
            <v>0</v>
          </cell>
          <cell r="V20">
            <v>21.869759999999996</v>
          </cell>
          <cell r="W20">
            <v>0.70646999999999993</v>
          </cell>
          <cell r="X20">
            <v>35.838659999999997</v>
          </cell>
          <cell r="Y20">
            <v>0</v>
          </cell>
        </row>
        <row r="21">
          <cell r="A21" t="str">
            <v>SCHOOL OF AGRICULTURE</v>
          </cell>
          <cell r="B21" t="str">
            <v>School of Agriculture</v>
          </cell>
          <cell r="C21" t="str">
            <v>.</v>
          </cell>
          <cell r="D21" t="str">
            <v>.</v>
          </cell>
          <cell r="E21" t="str">
            <v>.</v>
          </cell>
          <cell r="F21" t="str">
            <v>.</v>
          </cell>
          <cell r="G21" t="str">
            <v>.</v>
          </cell>
          <cell r="H21" t="str">
            <v>.</v>
          </cell>
          <cell r="I21" t="str">
            <v>.</v>
          </cell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2</v>
          </cell>
          <cell r="O21">
            <v>2.3199499999999995</v>
          </cell>
          <cell r="P21">
            <v>4.3199499999999995</v>
          </cell>
          <cell r="Q21" t="str">
            <v>.</v>
          </cell>
          <cell r="R21" t="str">
            <v>.</v>
          </cell>
          <cell r="S21">
            <v>4.3199499999999995</v>
          </cell>
          <cell r="T21" t="str">
            <v>.</v>
          </cell>
          <cell r="U21">
            <v>0</v>
          </cell>
          <cell r="V21" t="str">
            <v>.</v>
          </cell>
          <cell r="W21">
            <v>0.63620999999999994</v>
          </cell>
          <cell r="X21">
            <v>4.9561599999999997</v>
          </cell>
          <cell r="Y21">
            <v>0</v>
          </cell>
        </row>
        <row r="22">
          <cell r="A22" t="str">
            <v>SOIL SCIENCE</v>
          </cell>
          <cell r="B22" t="str">
            <v>Soil Science</v>
          </cell>
          <cell r="C22">
            <v>7</v>
          </cell>
          <cell r="D22" t="str">
            <v>.</v>
          </cell>
          <cell r="E22" t="str">
            <v>.</v>
          </cell>
          <cell r="F22" t="str">
            <v>.</v>
          </cell>
          <cell r="G22">
            <v>1</v>
          </cell>
          <cell r="H22" t="str">
            <v>.</v>
          </cell>
          <cell r="I22" t="str">
            <v>.</v>
          </cell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 t="str">
            <v>.</v>
          </cell>
          <cell r="O22" t="str">
            <v>.</v>
          </cell>
          <cell r="P22">
            <v>8</v>
          </cell>
          <cell r="Q22" t="str">
            <v>.</v>
          </cell>
          <cell r="R22" t="str">
            <v>.</v>
          </cell>
          <cell r="S22">
            <v>8</v>
          </cell>
          <cell r="T22" t="str">
            <v>.</v>
          </cell>
          <cell r="U22">
            <v>0</v>
          </cell>
          <cell r="V22">
            <v>6</v>
          </cell>
          <cell r="W22">
            <v>0.17335</v>
          </cell>
          <cell r="X22">
            <v>14.173349999999999</v>
          </cell>
          <cell r="Y22">
            <v>0</v>
          </cell>
        </row>
        <row r="23">
          <cell r="A23" t="str">
            <v>Agricultural &amp; Food Sciences - Total</v>
          </cell>
          <cell r="B23" t="str">
            <v>Subtotal</v>
          </cell>
          <cell r="C23">
            <v>35.712249999999997</v>
          </cell>
          <cell r="D23">
            <v>0</v>
          </cell>
          <cell r="E23">
            <v>0</v>
          </cell>
          <cell r="F23">
            <v>11</v>
          </cell>
          <cell r="G23">
            <v>4</v>
          </cell>
          <cell r="H23">
            <v>0</v>
          </cell>
          <cell r="I23">
            <v>0</v>
          </cell>
          <cell r="J23">
            <v>8.1655499999999996</v>
          </cell>
          <cell r="K23">
            <v>1.1655500000000001</v>
          </cell>
          <cell r="L23">
            <v>0</v>
          </cell>
          <cell r="M23">
            <v>7</v>
          </cell>
          <cell r="N23">
            <v>2.3272499999999998</v>
          </cell>
          <cell r="O23">
            <v>3.7499599999999993</v>
          </cell>
          <cell r="P23">
            <v>73.120559999999998</v>
          </cell>
          <cell r="Q23">
            <v>1.65835</v>
          </cell>
          <cell r="R23">
            <v>0</v>
          </cell>
          <cell r="S23">
            <v>74.778909999999996</v>
          </cell>
          <cell r="T23">
            <v>0</v>
          </cell>
          <cell r="U23">
            <v>0</v>
          </cell>
          <cell r="V23">
            <v>75.611800000000002</v>
          </cell>
          <cell r="W23">
            <v>5.6724699999999997</v>
          </cell>
          <cell r="X23">
            <v>156.06318000000002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ARCHITECTURE - FACULTY OF</v>
          </cell>
          <cell r="B25" t="str">
            <v>Architecture - Faculty of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FACULTY OF ARCHITECTURE</v>
          </cell>
          <cell r="B26" t="str">
            <v>Architecture - General</v>
          </cell>
          <cell r="C26">
            <v>1</v>
          </cell>
          <cell r="D26" t="str">
            <v>.</v>
          </cell>
          <cell r="E26" t="str">
            <v>.</v>
          </cell>
          <cell r="F26">
            <v>2</v>
          </cell>
          <cell r="G26" t="str">
            <v>.</v>
          </cell>
          <cell r="H26" t="str">
            <v>.</v>
          </cell>
          <cell r="I26" t="str">
            <v>.</v>
          </cell>
          <cell r="J26" t="str">
            <v>.</v>
          </cell>
          <cell r="K26" t="str">
            <v>.</v>
          </cell>
          <cell r="L26" t="str">
            <v>.</v>
          </cell>
          <cell r="M26">
            <v>2.2117499999999999</v>
          </cell>
          <cell r="N26" t="str">
            <v>.</v>
          </cell>
          <cell r="O26">
            <v>2.3338500000000004</v>
          </cell>
          <cell r="P26">
            <v>7.5456000000000003</v>
          </cell>
          <cell r="Q26" t="str">
            <v>.</v>
          </cell>
          <cell r="R26">
            <v>0.37885999999999997</v>
          </cell>
          <cell r="S26">
            <v>7.9244599999999998</v>
          </cell>
          <cell r="T26" t="str">
            <v>.</v>
          </cell>
          <cell r="U26">
            <v>0</v>
          </cell>
          <cell r="V26">
            <v>12.46565</v>
          </cell>
          <cell r="W26">
            <v>4.3605299999999998</v>
          </cell>
          <cell r="X26">
            <v>24.750640000000001</v>
          </cell>
          <cell r="Y26">
            <v>0</v>
          </cell>
        </row>
        <row r="27">
          <cell r="A27" t="str">
            <v>DEPT. OF ARCHITECTURE</v>
          </cell>
          <cell r="B27" t="str">
            <v>Architecture</v>
          </cell>
          <cell r="C27">
            <v>4</v>
          </cell>
          <cell r="D27" t="str">
            <v>.</v>
          </cell>
          <cell r="E27" t="str">
            <v>.</v>
          </cell>
          <cell r="F27">
            <v>4</v>
          </cell>
          <cell r="G27" t="str">
            <v>.</v>
          </cell>
          <cell r="H27" t="str">
            <v>.</v>
          </cell>
          <cell r="I27" t="str">
            <v>.</v>
          </cell>
          <cell r="J27">
            <v>2</v>
          </cell>
          <cell r="K27" t="str">
            <v>.</v>
          </cell>
          <cell r="L27" t="str">
            <v>.</v>
          </cell>
          <cell r="M27" t="str">
            <v>.</v>
          </cell>
          <cell r="N27" t="str">
            <v>.</v>
          </cell>
          <cell r="O27">
            <v>0.76458999999999999</v>
          </cell>
          <cell r="P27">
            <v>10.76459</v>
          </cell>
          <cell r="Q27" t="str">
            <v>.</v>
          </cell>
          <cell r="R27" t="str">
            <v>.</v>
          </cell>
          <cell r="S27">
            <v>10.76459</v>
          </cell>
          <cell r="T27" t="str">
            <v>.</v>
          </cell>
          <cell r="U27">
            <v>0</v>
          </cell>
          <cell r="V27" t="str">
            <v>.</v>
          </cell>
          <cell r="W27">
            <v>0.16183999999999998</v>
          </cell>
          <cell r="X27">
            <v>10.92643</v>
          </cell>
          <cell r="Y27">
            <v>0</v>
          </cell>
        </row>
        <row r="28">
          <cell r="A28" t="str">
            <v>CITY PLANNING</v>
          </cell>
          <cell r="B28" t="str">
            <v>City Planning</v>
          </cell>
          <cell r="C28">
            <v>3</v>
          </cell>
          <cell r="D28" t="str">
            <v>.</v>
          </cell>
          <cell r="E28" t="str">
            <v>.</v>
          </cell>
          <cell r="F28">
            <v>3</v>
          </cell>
          <cell r="G28" t="str">
            <v>.</v>
          </cell>
          <cell r="H28" t="str">
            <v>.</v>
          </cell>
          <cell r="I28" t="str">
            <v>.</v>
          </cell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 t="str">
            <v>.</v>
          </cell>
          <cell r="O28">
            <v>0.15748000000000001</v>
          </cell>
          <cell r="P28">
            <v>6.1574799999999996</v>
          </cell>
          <cell r="Q28" t="str">
            <v>.</v>
          </cell>
          <cell r="R28" t="str">
            <v>.</v>
          </cell>
          <cell r="S28">
            <v>6.1574799999999996</v>
          </cell>
          <cell r="T28" t="str">
            <v>.</v>
          </cell>
          <cell r="U28">
            <v>0</v>
          </cell>
          <cell r="V28">
            <v>1</v>
          </cell>
          <cell r="W28" t="str">
            <v>.</v>
          </cell>
          <cell r="X28">
            <v>7.1574799999999996</v>
          </cell>
          <cell r="Y28">
            <v>0</v>
          </cell>
        </row>
        <row r="29">
          <cell r="A29" t="str">
            <v>INTERIOR DESIGN</v>
          </cell>
          <cell r="B29" t="str">
            <v>Interior Design</v>
          </cell>
          <cell r="C29" t="str">
            <v>.</v>
          </cell>
          <cell r="D29" t="str">
            <v>.</v>
          </cell>
          <cell r="E29" t="str">
            <v>.</v>
          </cell>
          <cell r="F29">
            <v>5</v>
          </cell>
          <cell r="G29">
            <v>1</v>
          </cell>
          <cell r="H29" t="str">
            <v>.</v>
          </cell>
          <cell r="I29">
            <v>1</v>
          </cell>
          <cell r="J29" t="str">
            <v>.</v>
          </cell>
          <cell r="K29" t="str">
            <v>.</v>
          </cell>
          <cell r="L29" t="str">
            <v>.</v>
          </cell>
          <cell r="M29" t="str">
            <v>.</v>
          </cell>
          <cell r="N29" t="str">
            <v>.</v>
          </cell>
          <cell r="O29">
            <v>0.39794000000000002</v>
          </cell>
          <cell r="P29">
            <v>7.3979400000000002</v>
          </cell>
          <cell r="Q29" t="str">
            <v>.</v>
          </cell>
          <cell r="R29" t="str">
            <v>.</v>
          </cell>
          <cell r="S29">
            <v>7.3979400000000002</v>
          </cell>
          <cell r="T29" t="str">
            <v>.</v>
          </cell>
          <cell r="U29">
            <v>0</v>
          </cell>
          <cell r="V29" t="str">
            <v>.</v>
          </cell>
          <cell r="W29" t="str">
            <v>.</v>
          </cell>
          <cell r="X29">
            <v>7.3979400000000002</v>
          </cell>
          <cell r="Y29">
            <v>0</v>
          </cell>
        </row>
        <row r="30">
          <cell r="A30" t="str">
            <v>LANDSCAPE ARCHITECTURE</v>
          </cell>
          <cell r="B30" t="str">
            <v>Landscape Architecture</v>
          </cell>
          <cell r="C30">
            <v>2</v>
          </cell>
          <cell r="D30" t="str">
            <v>.</v>
          </cell>
          <cell r="E30" t="str">
            <v>.</v>
          </cell>
          <cell r="F30">
            <v>2</v>
          </cell>
          <cell r="G30" t="str">
            <v>.</v>
          </cell>
          <cell r="H30" t="str">
            <v>.</v>
          </cell>
          <cell r="I30">
            <v>1</v>
          </cell>
          <cell r="J30">
            <v>3</v>
          </cell>
          <cell r="K30" t="str">
            <v>.</v>
          </cell>
          <cell r="L30" t="str">
            <v>.</v>
          </cell>
          <cell r="M30" t="str">
            <v>.</v>
          </cell>
          <cell r="N30" t="str">
            <v>.</v>
          </cell>
          <cell r="O30" t="str">
            <v>.</v>
          </cell>
          <cell r="P30">
            <v>8</v>
          </cell>
          <cell r="Q30" t="str">
            <v>.</v>
          </cell>
          <cell r="R30" t="str">
            <v>.</v>
          </cell>
          <cell r="S30">
            <v>8</v>
          </cell>
          <cell r="T30" t="str">
            <v>.</v>
          </cell>
          <cell r="U30">
            <v>0</v>
          </cell>
          <cell r="V30" t="str">
            <v>.</v>
          </cell>
          <cell r="W30" t="str">
            <v>.</v>
          </cell>
          <cell r="X30">
            <v>8</v>
          </cell>
          <cell r="Y30">
            <v>0</v>
          </cell>
        </row>
        <row r="31">
          <cell r="A31" t="str">
            <v>Architecture - Total</v>
          </cell>
          <cell r="B31" t="str">
            <v>Subtotal</v>
          </cell>
          <cell r="C31">
            <v>10</v>
          </cell>
          <cell r="D31">
            <v>0</v>
          </cell>
          <cell r="E31">
            <v>0</v>
          </cell>
          <cell r="F31">
            <v>16</v>
          </cell>
          <cell r="G31">
            <v>1</v>
          </cell>
          <cell r="H31">
            <v>0</v>
          </cell>
          <cell r="I31">
            <v>2</v>
          </cell>
          <cell r="J31">
            <v>5</v>
          </cell>
          <cell r="K31">
            <v>0</v>
          </cell>
          <cell r="L31">
            <v>0</v>
          </cell>
          <cell r="M31">
            <v>2.2117499999999999</v>
          </cell>
          <cell r="N31">
            <v>0</v>
          </cell>
          <cell r="O31">
            <v>3.6538600000000008</v>
          </cell>
          <cell r="P31">
            <v>39.865609999999997</v>
          </cell>
          <cell r="Q31">
            <v>0</v>
          </cell>
          <cell r="R31">
            <v>0.37885999999999997</v>
          </cell>
          <cell r="S31">
            <v>40.24447</v>
          </cell>
          <cell r="T31">
            <v>0</v>
          </cell>
          <cell r="U31">
            <v>0</v>
          </cell>
          <cell r="V31">
            <v>13.46565</v>
          </cell>
          <cell r="W31">
            <v>4.5223699999999996</v>
          </cell>
          <cell r="X31">
            <v>58.232489999999999</v>
          </cell>
          <cell r="Y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ART - SCHOOL OF</v>
          </cell>
          <cell r="B33" t="str">
            <v>Art - School of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SCHOOL OF ART</v>
          </cell>
          <cell r="B34" t="str">
            <v>Art</v>
          </cell>
          <cell r="C34">
            <v>7</v>
          </cell>
          <cell r="D34" t="str">
            <v>.</v>
          </cell>
          <cell r="E34">
            <v>0.84421999999999997</v>
          </cell>
          <cell r="F34">
            <v>2.9239999999999999</v>
          </cell>
          <cell r="G34" t="str">
            <v>.</v>
          </cell>
          <cell r="H34" t="str">
            <v>.</v>
          </cell>
          <cell r="I34">
            <v>1</v>
          </cell>
          <cell r="J34">
            <v>5.1829499999999999</v>
          </cell>
          <cell r="K34" t="str">
            <v>.</v>
          </cell>
          <cell r="L34">
            <v>1</v>
          </cell>
          <cell r="M34">
            <v>0.67374999999999996</v>
          </cell>
          <cell r="N34">
            <v>0.41916999999999999</v>
          </cell>
          <cell r="O34">
            <v>2.7339299999999995</v>
          </cell>
          <cell r="P34">
            <v>21.778019999999998</v>
          </cell>
          <cell r="Q34" t="str">
            <v>.</v>
          </cell>
          <cell r="R34" t="str">
            <v>.</v>
          </cell>
          <cell r="S34">
            <v>21.778019999999998</v>
          </cell>
          <cell r="T34" t="str">
            <v>.</v>
          </cell>
          <cell r="U34">
            <v>0</v>
          </cell>
          <cell r="V34">
            <v>6.54</v>
          </cell>
          <cell r="W34">
            <v>1.5374299999999999</v>
          </cell>
          <cell r="X34">
            <v>29.855449999999998</v>
          </cell>
          <cell r="Y34">
            <v>0</v>
          </cell>
        </row>
        <row r="35">
          <cell r="A35" t="str">
            <v>Art - Total</v>
          </cell>
          <cell r="B35" t="str">
            <v>Subtotal</v>
          </cell>
          <cell r="C35">
            <v>7</v>
          </cell>
          <cell r="D35">
            <v>0</v>
          </cell>
          <cell r="E35">
            <v>0.84421999999999997</v>
          </cell>
          <cell r="F35">
            <v>2.9239999999999999</v>
          </cell>
          <cell r="G35">
            <v>0</v>
          </cell>
          <cell r="H35">
            <v>0</v>
          </cell>
          <cell r="I35">
            <v>1</v>
          </cell>
          <cell r="J35">
            <v>5.1829499999999999</v>
          </cell>
          <cell r="K35">
            <v>0</v>
          </cell>
          <cell r="L35">
            <v>1</v>
          </cell>
          <cell r="M35">
            <v>0.67374999999999996</v>
          </cell>
          <cell r="N35">
            <v>0.41916999999999999</v>
          </cell>
          <cell r="O35">
            <v>2.7339299999999995</v>
          </cell>
          <cell r="P35">
            <v>21.778019999999998</v>
          </cell>
          <cell r="Q35">
            <v>0</v>
          </cell>
          <cell r="R35">
            <v>0</v>
          </cell>
          <cell r="S35">
            <v>21.778019999999998</v>
          </cell>
          <cell r="T35">
            <v>0</v>
          </cell>
          <cell r="U35">
            <v>0</v>
          </cell>
          <cell r="V35">
            <v>6.54</v>
          </cell>
          <cell r="W35">
            <v>1.5374299999999999</v>
          </cell>
          <cell r="X35">
            <v>29.855449999999998</v>
          </cell>
          <cell r="Y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ARTS - FACULTY OF</v>
          </cell>
          <cell r="B37" t="str">
            <v>Arts - Faculty of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FACULTY OF ARTS</v>
          </cell>
          <cell r="B38" t="str">
            <v>Arts - General</v>
          </cell>
          <cell r="C38">
            <v>3.5851999999999999</v>
          </cell>
          <cell r="D38" t="str">
            <v>.</v>
          </cell>
          <cell r="E38" t="str">
            <v>.</v>
          </cell>
          <cell r="F38">
            <v>1</v>
          </cell>
          <cell r="G38" t="str">
            <v>.</v>
          </cell>
          <cell r="H38" t="str">
            <v>.</v>
          </cell>
          <cell r="I38" t="str">
            <v>.</v>
          </cell>
          <cell r="J38" t="str">
            <v>.</v>
          </cell>
          <cell r="K38" t="str">
            <v>.</v>
          </cell>
          <cell r="L38" t="str">
            <v>.</v>
          </cell>
          <cell r="M38" t="str">
            <v>.</v>
          </cell>
          <cell r="N38">
            <v>1</v>
          </cell>
          <cell r="O38">
            <v>9.7060200000000041</v>
          </cell>
          <cell r="P38">
            <v>15.291220000000004</v>
          </cell>
          <cell r="Q38" t="str">
            <v>.</v>
          </cell>
          <cell r="R38">
            <v>0.78423000000000009</v>
          </cell>
          <cell r="S38">
            <v>16.075450000000004</v>
          </cell>
          <cell r="T38" t="str">
            <v>.</v>
          </cell>
          <cell r="U38">
            <v>0</v>
          </cell>
          <cell r="V38">
            <v>19.166599999999999</v>
          </cell>
          <cell r="W38">
            <v>5.8418899999999994</v>
          </cell>
          <cell r="X38">
            <v>41.083940000000005</v>
          </cell>
          <cell r="Y38">
            <v>0</v>
          </cell>
        </row>
        <row r="39">
          <cell r="A39" t="str">
            <v>ANTHROPOLOGY</v>
          </cell>
          <cell r="B39" t="str">
            <v>Anthropology</v>
          </cell>
          <cell r="C39">
            <v>4</v>
          </cell>
          <cell r="D39" t="str">
            <v>.</v>
          </cell>
          <cell r="E39" t="str">
            <v>.</v>
          </cell>
          <cell r="F39">
            <v>4</v>
          </cell>
          <cell r="G39">
            <v>1</v>
          </cell>
          <cell r="H39" t="str">
            <v>.</v>
          </cell>
          <cell r="I39" t="str">
            <v>.</v>
          </cell>
          <cell r="J39">
            <v>4</v>
          </cell>
          <cell r="K39" t="str">
            <v>.</v>
          </cell>
          <cell r="L39" t="str">
            <v>.</v>
          </cell>
          <cell r="M39" t="str">
            <v>.</v>
          </cell>
          <cell r="N39" t="str">
            <v>.</v>
          </cell>
          <cell r="O39">
            <v>0.61116999999999999</v>
          </cell>
          <cell r="P39">
            <v>13.61117</v>
          </cell>
          <cell r="Q39" t="str">
            <v>.</v>
          </cell>
          <cell r="R39">
            <v>0.47189999999999993</v>
          </cell>
          <cell r="S39">
            <v>14.083069999999999</v>
          </cell>
          <cell r="T39" t="str">
            <v>.</v>
          </cell>
          <cell r="U39">
            <v>0</v>
          </cell>
          <cell r="V39">
            <v>3</v>
          </cell>
          <cell r="W39">
            <v>1.512E-2</v>
          </cell>
          <cell r="X39">
            <v>17.098189999999999</v>
          </cell>
          <cell r="Y39">
            <v>0</v>
          </cell>
        </row>
        <row r="40">
          <cell r="A40" t="str">
            <v>ASIAN STUDIES</v>
          </cell>
          <cell r="B40" t="str">
            <v>Asian Studies</v>
          </cell>
          <cell r="C40" t="str">
            <v>.</v>
          </cell>
          <cell r="D40" t="str">
            <v>.</v>
          </cell>
          <cell r="E40" t="str">
            <v>.</v>
          </cell>
          <cell r="F40">
            <v>2</v>
          </cell>
          <cell r="G40" t="str">
            <v>.</v>
          </cell>
          <cell r="H40" t="str">
            <v>.</v>
          </cell>
          <cell r="I40" t="str">
            <v>.</v>
          </cell>
          <cell r="J40" t="str">
            <v>.</v>
          </cell>
          <cell r="K40" t="str">
            <v>.</v>
          </cell>
          <cell r="L40" t="str">
            <v>.</v>
          </cell>
          <cell r="M40">
            <v>1</v>
          </cell>
          <cell r="N40" t="str">
            <v>.</v>
          </cell>
          <cell r="O40" t="str">
            <v>.</v>
          </cell>
          <cell r="P40">
            <v>3</v>
          </cell>
          <cell r="Q40" t="str">
            <v>.</v>
          </cell>
          <cell r="R40" t="str">
            <v>.</v>
          </cell>
          <cell r="S40">
            <v>3</v>
          </cell>
          <cell r="T40" t="str">
            <v>.</v>
          </cell>
          <cell r="U40">
            <v>0</v>
          </cell>
          <cell r="V40" t="str">
            <v>.</v>
          </cell>
          <cell r="W40">
            <v>0.38678000000000001</v>
          </cell>
          <cell r="X40">
            <v>3.3867799999999999</v>
          </cell>
          <cell r="Y40">
            <v>0</v>
          </cell>
        </row>
        <row r="41">
          <cell r="A41" t="str">
            <v>CLASSICS</v>
          </cell>
          <cell r="B41" t="str">
            <v>Classics</v>
          </cell>
          <cell r="C41">
            <v>3</v>
          </cell>
          <cell r="D41" t="str">
            <v>.</v>
          </cell>
          <cell r="E41" t="str">
            <v>.</v>
          </cell>
          <cell r="F41">
            <v>1</v>
          </cell>
          <cell r="G41" t="str">
            <v>.</v>
          </cell>
          <cell r="H41" t="str">
            <v>.</v>
          </cell>
          <cell r="I41" t="str">
            <v>.</v>
          </cell>
          <cell r="J41">
            <v>1.7545999999999999</v>
          </cell>
          <cell r="K41" t="str">
            <v>.</v>
          </cell>
          <cell r="L41" t="str">
            <v>.</v>
          </cell>
          <cell r="M41" t="str">
            <v>.</v>
          </cell>
          <cell r="N41" t="str">
            <v>.</v>
          </cell>
          <cell r="O41">
            <v>0.59157999999999988</v>
          </cell>
          <cell r="P41">
            <v>6.3461799999999995</v>
          </cell>
          <cell r="Q41" t="str">
            <v>.</v>
          </cell>
          <cell r="R41" t="str">
            <v>.</v>
          </cell>
          <cell r="S41">
            <v>6.3461799999999995</v>
          </cell>
          <cell r="T41" t="str">
            <v>.</v>
          </cell>
          <cell r="U41">
            <v>0</v>
          </cell>
          <cell r="V41">
            <v>1</v>
          </cell>
          <cell r="W41">
            <v>0.69030999999999998</v>
          </cell>
          <cell r="X41">
            <v>8.0364899999999988</v>
          </cell>
          <cell r="Y41">
            <v>0</v>
          </cell>
        </row>
        <row r="42">
          <cell r="A42" t="str">
            <v>ECONOMICS</v>
          </cell>
          <cell r="B42" t="str">
            <v>Economics</v>
          </cell>
          <cell r="C42">
            <v>5</v>
          </cell>
          <cell r="D42" t="str">
            <v>.</v>
          </cell>
          <cell r="E42">
            <v>1.22184</v>
          </cell>
          <cell r="F42">
            <v>9</v>
          </cell>
          <cell r="G42" t="str">
            <v>.</v>
          </cell>
          <cell r="H42">
            <v>1.0057</v>
          </cell>
          <cell r="I42" t="str">
            <v>.</v>
          </cell>
          <cell r="J42">
            <v>3</v>
          </cell>
          <cell r="K42" t="str">
            <v>.</v>
          </cell>
          <cell r="L42" t="str">
            <v>.</v>
          </cell>
          <cell r="M42" t="str">
            <v>.</v>
          </cell>
          <cell r="N42" t="str">
            <v>.</v>
          </cell>
          <cell r="O42">
            <v>7.0000000000000001E-3</v>
          </cell>
          <cell r="P42">
            <v>19.234540000000003</v>
          </cell>
          <cell r="Q42" t="str">
            <v>.</v>
          </cell>
          <cell r="R42">
            <v>0.17237</v>
          </cell>
          <cell r="S42">
            <v>19.406910000000003</v>
          </cell>
          <cell r="T42" t="str">
            <v>.</v>
          </cell>
          <cell r="U42">
            <v>0</v>
          </cell>
          <cell r="V42">
            <v>3</v>
          </cell>
          <cell r="W42">
            <v>1.3157099999999999</v>
          </cell>
          <cell r="X42">
            <v>23.722620000000003</v>
          </cell>
          <cell r="Y42">
            <v>0</v>
          </cell>
        </row>
        <row r="43">
          <cell r="A43" t="str">
            <v>ENGLISH, FILM, AND THEATRE</v>
          </cell>
          <cell r="B43" t="str">
            <v>English, Film, and Theatre</v>
          </cell>
          <cell r="C43">
            <v>7</v>
          </cell>
          <cell r="D43" t="str">
            <v>.</v>
          </cell>
          <cell r="E43">
            <v>1.88554</v>
          </cell>
          <cell r="F43">
            <v>11</v>
          </cell>
          <cell r="G43">
            <v>3</v>
          </cell>
          <cell r="H43" t="str">
            <v>.</v>
          </cell>
          <cell r="I43">
            <v>1</v>
          </cell>
          <cell r="J43">
            <v>2</v>
          </cell>
          <cell r="K43" t="str">
            <v>.</v>
          </cell>
          <cell r="L43" t="str">
            <v>.</v>
          </cell>
          <cell r="M43">
            <v>2</v>
          </cell>
          <cell r="N43" t="str">
            <v>.</v>
          </cell>
          <cell r="O43">
            <v>1.7543200000000001</v>
          </cell>
          <cell r="P43">
            <v>29.639859999999999</v>
          </cell>
          <cell r="Q43" t="str">
            <v>.</v>
          </cell>
          <cell r="R43">
            <v>4.5899999999999996E-2</v>
          </cell>
          <cell r="S43">
            <v>29.685759999999998</v>
          </cell>
          <cell r="T43" t="str">
            <v>.</v>
          </cell>
          <cell r="U43">
            <v>0</v>
          </cell>
          <cell r="V43">
            <v>4.5746500000000001</v>
          </cell>
          <cell r="W43">
            <v>0.9353999999999999</v>
          </cell>
          <cell r="X43">
            <v>35.195810000000002</v>
          </cell>
          <cell r="Y43">
            <v>0</v>
          </cell>
        </row>
        <row r="44">
          <cell r="A44" t="str">
            <v>FRENCH, SPANISH AND ITALIAN</v>
          </cell>
          <cell r="B44" t="str">
            <v>French, Spanish and Italian</v>
          </cell>
          <cell r="C44" t="str">
            <v>.</v>
          </cell>
          <cell r="D44" t="str">
            <v>.</v>
          </cell>
          <cell r="E44" t="str">
            <v>.</v>
          </cell>
          <cell r="F44">
            <v>6</v>
          </cell>
          <cell r="G44">
            <v>1</v>
          </cell>
          <cell r="H44" t="str">
            <v>.</v>
          </cell>
          <cell r="I44">
            <v>1</v>
          </cell>
          <cell r="J44">
            <v>1</v>
          </cell>
          <cell r="K44" t="str">
            <v>.</v>
          </cell>
          <cell r="L44" t="str">
            <v>.</v>
          </cell>
          <cell r="M44">
            <v>3</v>
          </cell>
          <cell r="N44" t="str">
            <v>.</v>
          </cell>
          <cell r="O44">
            <v>2.1099199999999998</v>
          </cell>
          <cell r="P44">
            <v>14.109919999999999</v>
          </cell>
          <cell r="Q44" t="str">
            <v>.</v>
          </cell>
          <cell r="R44" t="str">
            <v>.</v>
          </cell>
          <cell r="S44">
            <v>14.109919999999999</v>
          </cell>
          <cell r="T44" t="str">
            <v>.</v>
          </cell>
          <cell r="U44">
            <v>0</v>
          </cell>
          <cell r="V44">
            <v>1</v>
          </cell>
          <cell r="W44">
            <v>0.40467999999999998</v>
          </cell>
          <cell r="X44">
            <v>15.5146</v>
          </cell>
          <cell r="Y44">
            <v>0</v>
          </cell>
        </row>
        <row r="45">
          <cell r="A45" t="str">
            <v>GERMAN &amp; SLAVIC STUDIES</v>
          </cell>
          <cell r="B45" t="str">
            <v>German &amp; Slavic Studies</v>
          </cell>
          <cell r="C45">
            <v>1</v>
          </cell>
          <cell r="D45" t="str">
            <v>.</v>
          </cell>
          <cell r="E45" t="str">
            <v>.</v>
          </cell>
          <cell r="F45">
            <v>3</v>
          </cell>
          <cell r="G45" t="str">
            <v>.</v>
          </cell>
          <cell r="H45" t="str">
            <v>.</v>
          </cell>
          <cell r="I45" t="str">
            <v>.</v>
          </cell>
          <cell r="J45">
            <v>1</v>
          </cell>
          <cell r="K45" t="str">
            <v>.</v>
          </cell>
          <cell r="L45" t="str">
            <v>.</v>
          </cell>
          <cell r="M45">
            <v>2.50285</v>
          </cell>
          <cell r="N45" t="str">
            <v>.</v>
          </cell>
          <cell r="O45">
            <v>0.52895000000000003</v>
          </cell>
          <cell r="P45">
            <v>8.0318000000000005</v>
          </cell>
          <cell r="Q45" t="str">
            <v>.</v>
          </cell>
          <cell r="R45" t="str">
            <v>.</v>
          </cell>
          <cell r="S45">
            <v>8.0318000000000005</v>
          </cell>
          <cell r="T45" t="str">
            <v>.</v>
          </cell>
          <cell r="U45">
            <v>0</v>
          </cell>
          <cell r="V45" t="str">
            <v>.</v>
          </cell>
          <cell r="W45">
            <v>0.98233999999999999</v>
          </cell>
          <cell r="X45">
            <v>9.0141400000000012</v>
          </cell>
          <cell r="Y45">
            <v>0</v>
          </cell>
        </row>
        <row r="46">
          <cell r="A46" t="str">
            <v>GLOBAL POLITICAL ECONOMY</v>
          </cell>
          <cell r="B46" t="str">
            <v>Global Political Economy</v>
          </cell>
          <cell r="C46" t="str">
            <v>.</v>
          </cell>
          <cell r="D46" t="str">
            <v>.</v>
          </cell>
          <cell r="E46" t="str">
            <v>.</v>
          </cell>
          <cell r="F46" t="str">
            <v>.</v>
          </cell>
          <cell r="G46" t="str">
            <v>.</v>
          </cell>
          <cell r="H46" t="str">
            <v>.</v>
          </cell>
          <cell r="I46" t="str">
            <v>.</v>
          </cell>
          <cell r="J46" t="str">
            <v>.</v>
          </cell>
          <cell r="K46" t="str">
            <v>.</v>
          </cell>
          <cell r="L46" t="str">
            <v>.</v>
          </cell>
          <cell r="M46" t="str">
            <v>.</v>
          </cell>
          <cell r="N46" t="str">
            <v>.</v>
          </cell>
          <cell r="O46" t="str">
            <v>.</v>
          </cell>
          <cell r="P46">
            <v>0</v>
          </cell>
          <cell r="Q46" t="str">
            <v>.</v>
          </cell>
          <cell r="R46">
            <v>9.6970000000000001E-2</v>
          </cell>
          <cell r="S46">
            <v>9.6970000000000001E-2</v>
          </cell>
          <cell r="T46" t="str">
            <v>.</v>
          </cell>
          <cell r="U46">
            <v>0</v>
          </cell>
          <cell r="V46" t="str">
            <v>.</v>
          </cell>
          <cell r="W46" t="str">
            <v>.</v>
          </cell>
          <cell r="X46">
            <v>9.6970000000000001E-2</v>
          </cell>
          <cell r="Y46">
            <v>0</v>
          </cell>
        </row>
        <row r="47">
          <cell r="A47" t="str">
            <v>HISTORY</v>
          </cell>
          <cell r="B47" t="str">
            <v>History</v>
          </cell>
          <cell r="C47" t="str">
            <v>.</v>
          </cell>
          <cell r="D47" t="str">
            <v>.</v>
          </cell>
          <cell r="E47">
            <v>2.0114000000000001</v>
          </cell>
          <cell r="F47">
            <v>11.947099999999999</v>
          </cell>
          <cell r="G47">
            <v>3</v>
          </cell>
          <cell r="H47">
            <v>1.5327600000000001</v>
          </cell>
          <cell r="I47" t="str">
            <v>.</v>
          </cell>
          <cell r="J47">
            <v>2.5091999999999999</v>
          </cell>
          <cell r="K47" t="str">
            <v>.</v>
          </cell>
          <cell r="L47" t="str">
            <v>.</v>
          </cell>
          <cell r="M47">
            <v>2</v>
          </cell>
          <cell r="N47" t="str">
            <v>.</v>
          </cell>
          <cell r="O47">
            <v>0.53736000000000006</v>
          </cell>
          <cell r="P47">
            <v>23.53782</v>
          </cell>
          <cell r="Q47" t="str">
            <v>.</v>
          </cell>
          <cell r="R47" t="str">
            <v>.</v>
          </cell>
          <cell r="S47">
            <v>23.53782</v>
          </cell>
          <cell r="T47" t="str">
            <v>.</v>
          </cell>
          <cell r="U47">
            <v>0</v>
          </cell>
          <cell r="V47">
            <v>3</v>
          </cell>
          <cell r="W47">
            <v>0.95774000000000004</v>
          </cell>
          <cell r="X47">
            <v>27.495560000000001</v>
          </cell>
          <cell r="Y47">
            <v>0</v>
          </cell>
        </row>
        <row r="48">
          <cell r="A48" t="str">
            <v>ICELANDIC</v>
          </cell>
          <cell r="B48" t="str">
            <v>Icelandic</v>
          </cell>
          <cell r="C48" t="str">
            <v>.</v>
          </cell>
          <cell r="D48" t="str">
            <v>.</v>
          </cell>
          <cell r="E48" t="str">
            <v>.</v>
          </cell>
          <cell r="F48">
            <v>1</v>
          </cell>
          <cell r="G48" t="str">
            <v>.</v>
          </cell>
          <cell r="H48" t="str">
            <v>.</v>
          </cell>
          <cell r="I48" t="str">
            <v>.</v>
          </cell>
          <cell r="J48" t="str">
            <v>.</v>
          </cell>
          <cell r="K48" t="str">
            <v>.</v>
          </cell>
          <cell r="L48" t="str">
            <v>.</v>
          </cell>
          <cell r="M48">
            <v>1</v>
          </cell>
          <cell r="N48" t="str">
            <v>.</v>
          </cell>
          <cell r="O48" t="str">
            <v>.</v>
          </cell>
          <cell r="P48">
            <v>2</v>
          </cell>
          <cell r="Q48" t="str">
            <v>.</v>
          </cell>
          <cell r="R48" t="str">
            <v>.</v>
          </cell>
          <cell r="S48">
            <v>2</v>
          </cell>
          <cell r="T48" t="str">
            <v>.</v>
          </cell>
          <cell r="U48">
            <v>0</v>
          </cell>
          <cell r="V48" t="str">
            <v>.</v>
          </cell>
          <cell r="W48">
            <v>0.26297000000000004</v>
          </cell>
          <cell r="X48">
            <v>2.2629700000000001</v>
          </cell>
          <cell r="Y48">
            <v>0</v>
          </cell>
        </row>
        <row r="49">
          <cell r="A49" t="str">
            <v>LABOUR STUDIES</v>
          </cell>
          <cell r="B49" t="str">
            <v>Labour Studies</v>
          </cell>
          <cell r="C49" t="str">
            <v>.</v>
          </cell>
          <cell r="D49" t="str">
            <v>.</v>
          </cell>
          <cell r="E49" t="str">
            <v>.</v>
          </cell>
          <cell r="F49">
            <v>2</v>
          </cell>
          <cell r="G49" t="str">
            <v>.</v>
          </cell>
          <cell r="H49" t="str">
            <v>.</v>
          </cell>
          <cell r="I49" t="str">
            <v>.</v>
          </cell>
          <cell r="J49" t="str">
            <v>.</v>
          </cell>
          <cell r="K49" t="str">
            <v>.</v>
          </cell>
          <cell r="L49" t="str">
            <v>.</v>
          </cell>
          <cell r="M49" t="str">
            <v>.</v>
          </cell>
          <cell r="N49" t="str">
            <v>.</v>
          </cell>
          <cell r="O49">
            <v>0.20344999999999999</v>
          </cell>
          <cell r="P49">
            <v>2.2034500000000001</v>
          </cell>
          <cell r="Q49" t="str">
            <v>.</v>
          </cell>
          <cell r="R49" t="str">
            <v>.</v>
          </cell>
          <cell r="S49">
            <v>2.2034500000000001</v>
          </cell>
          <cell r="T49" t="str">
            <v>.</v>
          </cell>
          <cell r="U49">
            <v>0</v>
          </cell>
          <cell r="V49" t="str">
            <v>.</v>
          </cell>
          <cell r="W49">
            <v>9.1319999999999998E-2</v>
          </cell>
          <cell r="X49">
            <v>2.2947700000000002</v>
          </cell>
          <cell r="Y49">
            <v>0</v>
          </cell>
        </row>
        <row r="50">
          <cell r="A50" t="str">
            <v>LINGUISTICS</v>
          </cell>
          <cell r="B50" t="str">
            <v>Linguistics</v>
          </cell>
          <cell r="C50">
            <v>2</v>
          </cell>
          <cell r="D50" t="str">
            <v>.</v>
          </cell>
          <cell r="E50">
            <v>0.50285000000000002</v>
          </cell>
          <cell r="F50">
            <v>4</v>
          </cell>
          <cell r="G50" t="str">
            <v>.</v>
          </cell>
          <cell r="H50" t="str">
            <v>.</v>
          </cell>
          <cell r="I50">
            <v>1</v>
          </cell>
          <cell r="J50">
            <v>1</v>
          </cell>
          <cell r="K50" t="str">
            <v>.</v>
          </cell>
          <cell r="L50" t="str">
            <v>.</v>
          </cell>
          <cell r="M50" t="str">
            <v>.</v>
          </cell>
          <cell r="N50">
            <v>1</v>
          </cell>
          <cell r="O50">
            <v>5.6230000000000002E-2</v>
          </cell>
          <cell r="P50">
            <v>9.5590799999999998</v>
          </cell>
          <cell r="Q50" t="str">
            <v>.</v>
          </cell>
          <cell r="R50" t="str">
            <v>.</v>
          </cell>
          <cell r="S50">
            <v>9.5590799999999998</v>
          </cell>
          <cell r="T50" t="str">
            <v>.</v>
          </cell>
          <cell r="U50">
            <v>0</v>
          </cell>
          <cell r="V50" t="str">
            <v>.</v>
          </cell>
          <cell r="W50">
            <v>0.69676000000000005</v>
          </cell>
          <cell r="X50">
            <v>10.255839999999999</v>
          </cell>
          <cell r="Y50">
            <v>0</v>
          </cell>
        </row>
        <row r="51">
          <cell r="A51" t="str">
            <v>NATIVE STUDIES</v>
          </cell>
          <cell r="B51" t="str">
            <v>Native Studies</v>
          </cell>
          <cell r="C51">
            <v>3</v>
          </cell>
          <cell r="D51" t="str">
            <v>.</v>
          </cell>
          <cell r="E51" t="str">
            <v>.</v>
          </cell>
          <cell r="F51">
            <v>2</v>
          </cell>
          <cell r="G51" t="str">
            <v>.</v>
          </cell>
          <cell r="H51" t="str">
            <v>.</v>
          </cell>
          <cell r="I51">
            <v>1</v>
          </cell>
          <cell r="J51" t="str">
            <v>.</v>
          </cell>
          <cell r="K51" t="str">
            <v>.</v>
          </cell>
          <cell r="L51">
            <v>1.00485</v>
          </cell>
          <cell r="M51" t="str">
            <v>.</v>
          </cell>
          <cell r="N51" t="str">
            <v>.</v>
          </cell>
          <cell r="O51">
            <v>0.24299999999999999</v>
          </cell>
          <cell r="P51">
            <v>7.2478500000000006</v>
          </cell>
          <cell r="Q51" t="str">
            <v>.</v>
          </cell>
          <cell r="R51" t="str">
            <v>.</v>
          </cell>
          <cell r="S51">
            <v>7.2478500000000006</v>
          </cell>
          <cell r="T51" t="str">
            <v>.</v>
          </cell>
          <cell r="U51">
            <v>0</v>
          </cell>
          <cell r="V51">
            <v>0.44274999999999998</v>
          </cell>
          <cell r="W51">
            <v>0.77459999999999996</v>
          </cell>
          <cell r="X51">
            <v>8.4652000000000012</v>
          </cell>
          <cell r="Y51">
            <v>0</v>
          </cell>
        </row>
        <row r="52">
          <cell r="A52" t="str">
            <v>PHILOSOPHY</v>
          </cell>
          <cell r="B52" t="str">
            <v>Philosophy</v>
          </cell>
          <cell r="C52">
            <v>3</v>
          </cell>
          <cell r="D52" t="str">
            <v>.</v>
          </cell>
          <cell r="E52" t="str">
            <v>.</v>
          </cell>
          <cell r="F52">
            <v>4</v>
          </cell>
          <cell r="G52">
            <v>2</v>
          </cell>
          <cell r="H52">
            <v>1.50285</v>
          </cell>
          <cell r="I52" t="str">
            <v>.</v>
          </cell>
          <cell r="J52">
            <v>2.7545999999999999</v>
          </cell>
          <cell r="K52" t="str">
            <v>.</v>
          </cell>
          <cell r="L52" t="str">
            <v>.</v>
          </cell>
          <cell r="M52" t="str">
            <v>.</v>
          </cell>
          <cell r="N52" t="str">
            <v>.</v>
          </cell>
          <cell r="O52">
            <v>0.88532</v>
          </cell>
          <cell r="P52">
            <v>14.142770000000001</v>
          </cell>
          <cell r="Q52" t="str">
            <v>.</v>
          </cell>
          <cell r="R52" t="str">
            <v>.</v>
          </cell>
          <cell r="S52">
            <v>14.142770000000001</v>
          </cell>
          <cell r="T52" t="str">
            <v>.</v>
          </cell>
          <cell r="U52">
            <v>0</v>
          </cell>
          <cell r="V52">
            <v>2</v>
          </cell>
          <cell r="W52">
            <v>0.46632000000000001</v>
          </cell>
          <cell r="X52">
            <v>16.609089999999998</v>
          </cell>
          <cell r="Y52">
            <v>0</v>
          </cell>
        </row>
        <row r="53">
          <cell r="A53" t="str">
            <v>POLITICAL STUDIES</v>
          </cell>
          <cell r="B53" t="str">
            <v>Political Studies</v>
          </cell>
          <cell r="C53">
            <v>2</v>
          </cell>
          <cell r="D53" t="str">
            <v>.</v>
          </cell>
          <cell r="E53" t="str">
            <v>.</v>
          </cell>
          <cell r="F53">
            <v>3</v>
          </cell>
          <cell r="G53" t="str">
            <v>.</v>
          </cell>
          <cell r="H53" t="str">
            <v>.</v>
          </cell>
          <cell r="I53" t="str">
            <v>.</v>
          </cell>
          <cell r="J53">
            <v>2.7545999999999999</v>
          </cell>
          <cell r="K53" t="str">
            <v>.</v>
          </cell>
          <cell r="L53" t="str">
            <v>.</v>
          </cell>
          <cell r="M53" t="str">
            <v>.</v>
          </cell>
          <cell r="N53">
            <v>0.78588000000000002</v>
          </cell>
          <cell r="O53">
            <v>1.8965000000000001</v>
          </cell>
          <cell r="P53">
            <v>10.43698</v>
          </cell>
          <cell r="Q53" t="str">
            <v>.</v>
          </cell>
          <cell r="R53">
            <v>3.925E-2</v>
          </cell>
          <cell r="S53">
            <v>10.476229999999999</v>
          </cell>
          <cell r="T53" t="str">
            <v>.</v>
          </cell>
          <cell r="U53">
            <v>0</v>
          </cell>
          <cell r="V53">
            <v>1.5390000000000001</v>
          </cell>
          <cell r="W53">
            <v>0.60735000000000006</v>
          </cell>
          <cell r="X53">
            <v>12.622579999999999</v>
          </cell>
          <cell r="Y53">
            <v>0</v>
          </cell>
        </row>
        <row r="54">
          <cell r="A54" t="str">
            <v>PSYCHOLOGY</v>
          </cell>
          <cell r="B54" t="str">
            <v>Psychology</v>
          </cell>
          <cell r="C54">
            <v>11</v>
          </cell>
          <cell r="D54" t="str">
            <v>.</v>
          </cell>
          <cell r="E54">
            <v>2.1364200000000002</v>
          </cell>
          <cell r="F54">
            <v>12</v>
          </cell>
          <cell r="G54">
            <v>5</v>
          </cell>
          <cell r="H54">
            <v>1.5085500000000001</v>
          </cell>
          <cell r="I54" t="str">
            <v>.</v>
          </cell>
          <cell r="J54">
            <v>5.5977499999999996</v>
          </cell>
          <cell r="K54">
            <v>1</v>
          </cell>
          <cell r="L54" t="str">
            <v>.</v>
          </cell>
          <cell r="M54">
            <v>1</v>
          </cell>
          <cell r="N54" t="str">
            <v>.</v>
          </cell>
          <cell r="O54">
            <v>3.4862199999999999</v>
          </cell>
          <cell r="P54">
            <v>42.728940000000001</v>
          </cell>
          <cell r="Q54">
            <v>1</v>
          </cell>
          <cell r="R54">
            <v>0.26451999999999998</v>
          </cell>
          <cell r="S54">
            <v>43.993459999999999</v>
          </cell>
          <cell r="T54" t="str">
            <v>.</v>
          </cell>
          <cell r="U54">
            <v>0</v>
          </cell>
          <cell r="V54">
            <v>8.2502500000000012</v>
          </cell>
          <cell r="W54">
            <v>2.5916400000000004</v>
          </cell>
          <cell r="X54">
            <v>54.835349999999998</v>
          </cell>
          <cell r="Y54">
            <v>0</v>
          </cell>
        </row>
        <row r="55">
          <cell r="A55" t="str">
            <v>RELIGION</v>
          </cell>
          <cell r="B55" t="str">
            <v>Religion</v>
          </cell>
          <cell r="C55">
            <v>2</v>
          </cell>
          <cell r="D55" t="str">
            <v>.</v>
          </cell>
          <cell r="E55" t="str">
            <v>.</v>
          </cell>
          <cell r="F55">
            <v>1</v>
          </cell>
          <cell r="G55">
            <v>2</v>
          </cell>
          <cell r="H55" t="str">
            <v>.</v>
          </cell>
          <cell r="I55" t="str">
            <v>.</v>
          </cell>
          <cell r="J55">
            <v>2</v>
          </cell>
          <cell r="K55" t="str">
            <v>.</v>
          </cell>
          <cell r="L55" t="str">
            <v>.</v>
          </cell>
          <cell r="M55">
            <v>1</v>
          </cell>
          <cell r="N55" t="str">
            <v>.</v>
          </cell>
          <cell r="O55">
            <v>0.35084000000000004</v>
          </cell>
          <cell r="P55">
            <v>8.3508399999999998</v>
          </cell>
          <cell r="Q55" t="str">
            <v>.</v>
          </cell>
          <cell r="R55" t="str">
            <v>.</v>
          </cell>
          <cell r="S55">
            <v>8.3508399999999998</v>
          </cell>
          <cell r="T55" t="str">
            <v>.</v>
          </cell>
          <cell r="U55">
            <v>0</v>
          </cell>
          <cell r="V55">
            <v>1</v>
          </cell>
          <cell r="W55">
            <v>1.29274</v>
          </cell>
          <cell r="X55">
            <v>10.64358</v>
          </cell>
          <cell r="Y55">
            <v>0</v>
          </cell>
        </row>
        <row r="56">
          <cell r="A56" t="str">
            <v>SOCIOLOGY</v>
          </cell>
          <cell r="B56" t="str">
            <v>Sociology</v>
          </cell>
          <cell r="C56">
            <v>9</v>
          </cell>
          <cell r="D56" t="str">
            <v>.</v>
          </cell>
          <cell r="E56" t="str">
            <v>.</v>
          </cell>
          <cell r="F56">
            <v>2</v>
          </cell>
          <cell r="G56">
            <v>1</v>
          </cell>
          <cell r="H56">
            <v>0.50285000000000002</v>
          </cell>
          <cell r="I56" t="str">
            <v>.</v>
          </cell>
          <cell r="J56">
            <v>5.7545999999999999</v>
          </cell>
          <cell r="K56" t="str">
            <v>.</v>
          </cell>
          <cell r="L56" t="str">
            <v>.</v>
          </cell>
          <cell r="M56">
            <v>0.94325000000000003</v>
          </cell>
          <cell r="N56" t="str">
            <v>.</v>
          </cell>
          <cell r="O56">
            <v>1.5975700000000002</v>
          </cell>
          <cell r="P56">
            <v>20.798269999999999</v>
          </cell>
          <cell r="Q56" t="str">
            <v>.</v>
          </cell>
          <cell r="R56">
            <v>0.33932000000000001</v>
          </cell>
          <cell r="S56">
            <v>21.137589999999999</v>
          </cell>
          <cell r="T56" t="str">
            <v>.</v>
          </cell>
          <cell r="U56">
            <v>0</v>
          </cell>
          <cell r="V56">
            <v>3</v>
          </cell>
          <cell r="W56">
            <v>0.41775000000000007</v>
          </cell>
          <cell r="X56">
            <v>24.555340000000001</v>
          </cell>
          <cell r="Y56">
            <v>0</v>
          </cell>
        </row>
        <row r="57">
          <cell r="A57" t="str">
            <v>WOMEN'S STUDIES</v>
          </cell>
          <cell r="B57" t="str">
            <v>Women's Studies</v>
          </cell>
          <cell r="C57" t="str">
            <v>.</v>
          </cell>
          <cell r="D57" t="str">
            <v>.</v>
          </cell>
          <cell r="E57" t="str">
            <v>.</v>
          </cell>
          <cell r="F57">
            <v>1</v>
          </cell>
          <cell r="G57">
            <v>1</v>
          </cell>
          <cell r="H57" t="str">
            <v>.</v>
          </cell>
          <cell r="I57" t="str">
            <v>.</v>
          </cell>
          <cell r="J57">
            <v>1</v>
          </cell>
          <cell r="K57" t="str">
            <v>.</v>
          </cell>
          <cell r="L57" t="str">
            <v>.</v>
          </cell>
          <cell r="M57" t="str">
            <v>.</v>
          </cell>
          <cell r="N57" t="str">
            <v>.</v>
          </cell>
          <cell r="O57">
            <v>0.27017000000000002</v>
          </cell>
          <cell r="P57">
            <v>3.2701700000000002</v>
          </cell>
          <cell r="Q57" t="str">
            <v>.</v>
          </cell>
          <cell r="R57">
            <v>6.658E-2</v>
          </cell>
          <cell r="S57">
            <v>3.3367500000000003</v>
          </cell>
          <cell r="T57" t="str">
            <v>.</v>
          </cell>
          <cell r="U57">
            <v>0</v>
          </cell>
          <cell r="V57" t="str">
            <v>.</v>
          </cell>
          <cell r="W57">
            <v>0.40861999999999998</v>
          </cell>
          <cell r="X57">
            <v>3.7453700000000003</v>
          </cell>
          <cell r="Y57">
            <v>0</v>
          </cell>
        </row>
        <row r="58">
          <cell r="A58" t="str">
            <v>Arts - Total</v>
          </cell>
          <cell r="B58" t="str">
            <v>Subtotal</v>
          </cell>
          <cell r="C58">
            <v>55.5852</v>
          </cell>
          <cell r="D58">
            <v>0</v>
          </cell>
          <cell r="E58">
            <v>7.7580499999999999</v>
          </cell>
          <cell r="F58">
            <v>80.947100000000006</v>
          </cell>
          <cell r="G58">
            <v>19</v>
          </cell>
          <cell r="H58">
            <v>6.0527100000000011</v>
          </cell>
          <cell r="I58">
            <v>4</v>
          </cell>
          <cell r="J58">
            <v>36.125349999999997</v>
          </cell>
          <cell r="K58">
            <v>1</v>
          </cell>
          <cell r="L58">
            <v>1.00485</v>
          </cell>
          <cell r="M58">
            <v>14.446100000000001</v>
          </cell>
          <cell r="N58">
            <v>2.7858800000000001</v>
          </cell>
          <cell r="O58">
            <v>24.835620000000002</v>
          </cell>
          <cell r="P58">
            <v>253.54086000000004</v>
          </cell>
          <cell r="Q58">
            <v>1</v>
          </cell>
          <cell r="R58">
            <v>2.28104</v>
          </cell>
          <cell r="S58">
            <v>256.82190000000003</v>
          </cell>
          <cell r="T58">
            <v>0</v>
          </cell>
          <cell r="U58">
            <v>0</v>
          </cell>
          <cell r="V58">
            <v>50.97325</v>
          </cell>
          <cell r="W58">
            <v>19.140039999999996</v>
          </cell>
          <cell r="X58">
            <v>326.93518999999998</v>
          </cell>
          <cell r="Y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 t="str">
            <v>BUSINESS - ASPER SCHOOL OF</v>
          </cell>
          <cell r="B60" t="str">
            <v>Business - Asper School of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.</v>
          </cell>
          <cell r="U60">
            <v>0</v>
          </cell>
          <cell r="V60" t="str">
            <v>.</v>
          </cell>
          <cell r="W60" t="str">
            <v>.</v>
          </cell>
          <cell r="X60">
            <v>0</v>
          </cell>
          <cell r="Y60">
            <v>0</v>
          </cell>
        </row>
        <row r="61">
          <cell r="A61" t="str">
            <v>I. H. ASPER SCHOOL OF BUSINESS</v>
          </cell>
          <cell r="B61" t="str">
            <v>Asper School Of Business - General</v>
          </cell>
          <cell r="C61">
            <v>2.3811499999999999</v>
          </cell>
          <cell r="D61" t="str">
            <v>.</v>
          </cell>
          <cell r="E61" t="str">
            <v>.</v>
          </cell>
          <cell r="F61" t="str">
            <v>.</v>
          </cell>
          <cell r="G61" t="str">
            <v>.</v>
          </cell>
          <cell r="H61" t="str">
            <v>.</v>
          </cell>
          <cell r="I61" t="str">
            <v>.</v>
          </cell>
          <cell r="J61" t="str">
            <v>.</v>
          </cell>
          <cell r="K61" t="str">
            <v>.</v>
          </cell>
          <cell r="L61" t="str">
            <v>.</v>
          </cell>
          <cell r="M61" t="str">
            <v>.</v>
          </cell>
          <cell r="N61">
            <v>1</v>
          </cell>
          <cell r="O61">
            <v>1.4817100000000001</v>
          </cell>
          <cell r="P61">
            <v>4.8628599999999995</v>
          </cell>
          <cell r="Q61">
            <v>0.52722000000000002</v>
          </cell>
          <cell r="R61">
            <v>0.70062999999999998</v>
          </cell>
          <cell r="S61">
            <v>6.0907099999999996</v>
          </cell>
          <cell r="T61" t="str">
            <v>.</v>
          </cell>
          <cell r="U61">
            <v>0</v>
          </cell>
          <cell r="V61">
            <v>33.247320000000002</v>
          </cell>
          <cell r="W61">
            <v>2.8151199999999998</v>
          </cell>
          <cell r="X61">
            <v>42.153150000000004</v>
          </cell>
          <cell r="Y61">
            <v>0</v>
          </cell>
        </row>
        <row r="62">
          <cell r="A62" t="str">
            <v>ACCOUNTING &amp; FINANCE</v>
          </cell>
          <cell r="B62" t="str">
            <v>Accounting &amp; Finance</v>
          </cell>
          <cell r="C62">
            <v>3</v>
          </cell>
          <cell r="D62" t="str">
            <v>.</v>
          </cell>
          <cell r="E62">
            <v>0.62787000000000004</v>
          </cell>
          <cell r="F62">
            <v>5.3811499999999999</v>
          </cell>
          <cell r="G62" t="str">
            <v>.</v>
          </cell>
          <cell r="H62" t="str">
            <v>.</v>
          </cell>
          <cell r="I62">
            <v>1</v>
          </cell>
          <cell r="J62">
            <v>5.5091999999999999</v>
          </cell>
          <cell r="K62" t="str">
            <v>.</v>
          </cell>
          <cell r="L62" t="str">
            <v>.</v>
          </cell>
          <cell r="M62" t="str">
            <v>.</v>
          </cell>
          <cell r="N62" t="str">
            <v>.</v>
          </cell>
          <cell r="O62">
            <v>2.4963199999999994</v>
          </cell>
          <cell r="P62">
            <v>18.01454</v>
          </cell>
          <cell r="Q62" t="str">
            <v>.</v>
          </cell>
          <cell r="R62">
            <v>0.14682000000000003</v>
          </cell>
          <cell r="S62">
            <v>18.161360000000002</v>
          </cell>
          <cell r="T62" t="str">
            <v>.</v>
          </cell>
          <cell r="U62">
            <v>0</v>
          </cell>
          <cell r="V62">
            <v>2</v>
          </cell>
          <cell r="W62">
            <v>0.28960999999999992</v>
          </cell>
          <cell r="X62">
            <v>20.450970000000002</v>
          </cell>
          <cell r="Y62">
            <v>0</v>
          </cell>
        </row>
        <row r="63">
          <cell r="A63" t="str">
            <v>BUSINESS ADMINISTRATION</v>
          </cell>
          <cell r="B63" t="str">
            <v>Business Administration</v>
          </cell>
          <cell r="C63">
            <v>5</v>
          </cell>
          <cell r="D63" t="str">
            <v>.</v>
          </cell>
          <cell r="E63">
            <v>0.50285000000000002</v>
          </cell>
          <cell r="F63">
            <v>3.7545999999999999</v>
          </cell>
          <cell r="G63" t="str">
            <v>.</v>
          </cell>
          <cell r="H63" t="str">
            <v>.</v>
          </cell>
          <cell r="I63" t="str">
            <v>.</v>
          </cell>
          <cell r="J63">
            <v>2</v>
          </cell>
          <cell r="K63" t="str">
            <v>.</v>
          </cell>
          <cell r="L63" t="str">
            <v>.</v>
          </cell>
          <cell r="M63" t="str">
            <v>.</v>
          </cell>
          <cell r="N63" t="str">
            <v>.</v>
          </cell>
          <cell r="O63">
            <v>4.9843799999999989</v>
          </cell>
          <cell r="P63">
            <v>16.24183</v>
          </cell>
          <cell r="Q63" t="str">
            <v>.</v>
          </cell>
          <cell r="R63">
            <v>9.8890000000000006E-2</v>
          </cell>
          <cell r="S63">
            <v>16.340720000000001</v>
          </cell>
          <cell r="T63" t="str">
            <v>.</v>
          </cell>
          <cell r="U63">
            <v>0</v>
          </cell>
          <cell r="V63">
            <v>2</v>
          </cell>
          <cell r="W63">
            <v>0.29025999999999996</v>
          </cell>
          <cell r="X63">
            <v>18.630980000000001</v>
          </cell>
          <cell r="Y63">
            <v>0</v>
          </cell>
        </row>
        <row r="64">
          <cell r="A64" t="str">
            <v>MARKETING</v>
          </cell>
          <cell r="B64" t="str">
            <v>Marketing</v>
          </cell>
          <cell r="C64">
            <v>3</v>
          </cell>
          <cell r="D64" t="str">
            <v>.</v>
          </cell>
          <cell r="E64" t="str">
            <v>.</v>
          </cell>
          <cell r="F64">
            <v>5</v>
          </cell>
          <cell r="G64" t="str">
            <v>.</v>
          </cell>
          <cell r="H64" t="str">
            <v>.</v>
          </cell>
          <cell r="I64" t="str">
            <v>.</v>
          </cell>
          <cell r="J64">
            <v>1</v>
          </cell>
          <cell r="K64" t="str">
            <v>.</v>
          </cell>
          <cell r="L64" t="str">
            <v>.</v>
          </cell>
          <cell r="M64" t="str">
            <v>.</v>
          </cell>
          <cell r="N64">
            <v>0.98560000000000003</v>
          </cell>
          <cell r="O64">
            <v>1.0315300000000001</v>
          </cell>
          <cell r="P64">
            <v>11.01713</v>
          </cell>
          <cell r="Q64" t="str">
            <v>.</v>
          </cell>
          <cell r="R64" t="str">
            <v>.</v>
          </cell>
          <cell r="S64">
            <v>11.01713</v>
          </cell>
          <cell r="T64" t="str">
            <v>.</v>
          </cell>
          <cell r="U64">
            <v>0</v>
          </cell>
          <cell r="V64">
            <v>1.75996</v>
          </cell>
          <cell r="W64">
            <v>8.8489999999999999E-2</v>
          </cell>
          <cell r="X64">
            <v>12.86558</v>
          </cell>
          <cell r="Y64">
            <v>0</v>
          </cell>
        </row>
        <row r="65">
          <cell r="A65" t="str">
            <v>SUPPLY CHAIN MANAGEMENT</v>
          </cell>
          <cell r="B65" t="str">
            <v>Supply Chain Management</v>
          </cell>
          <cell r="C65">
            <v>2</v>
          </cell>
          <cell r="D65" t="str">
            <v>.</v>
          </cell>
          <cell r="E65" t="str">
            <v>.</v>
          </cell>
          <cell r="F65">
            <v>1</v>
          </cell>
          <cell r="G65" t="str">
            <v>.</v>
          </cell>
          <cell r="H65" t="str">
            <v>.</v>
          </cell>
          <cell r="I65" t="str">
            <v>.</v>
          </cell>
          <cell r="J65">
            <v>3</v>
          </cell>
          <cell r="K65" t="str">
            <v>.</v>
          </cell>
          <cell r="L65" t="str">
            <v>.</v>
          </cell>
          <cell r="M65" t="str">
            <v>.</v>
          </cell>
          <cell r="N65" t="str">
            <v>.</v>
          </cell>
          <cell r="O65">
            <v>0.48164999999999997</v>
          </cell>
          <cell r="P65">
            <v>6.4816500000000001</v>
          </cell>
          <cell r="Q65" t="str">
            <v>.</v>
          </cell>
          <cell r="R65" t="str">
            <v>.</v>
          </cell>
          <cell r="S65">
            <v>6.4816500000000001</v>
          </cell>
          <cell r="T65" t="str">
            <v>.</v>
          </cell>
          <cell r="U65">
            <v>0</v>
          </cell>
          <cell r="V65">
            <v>1</v>
          </cell>
          <cell r="W65" t="str">
            <v>.</v>
          </cell>
          <cell r="X65">
            <v>7.4816500000000001</v>
          </cell>
          <cell r="Y65">
            <v>0</v>
          </cell>
        </row>
        <row r="66">
          <cell r="A66" t="str">
            <v>WARREN CTR ACTUARIAL STUDIES</v>
          </cell>
          <cell r="B66" t="str">
            <v>Warren Ctr Actuarial Studies</v>
          </cell>
          <cell r="C66">
            <v>1</v>
          </cell>
          <cell r="D66" t="str">
            <v>.</v>
          </cell>
          <cell r="E66" t="str">
            <v>.</v>
          </cell>
          <cell r="F66" t="str">
            <v>.</v>
          </cell>
          <cell r="G66" t="str">
            <v>.</v>
          </cell>
          <cell r="H66" t="str">
            <v>.</v>
          </cell>
          <cell r="I66" t="str">
            <v>.</v>
          </cell>
          <cell r="J66">
            <v>1</v>
          </cell>
          <cell r="K66">
            <v>0.58520000000000005</v>
          </cell>
          <cell r="L66" t="str">
            <v>.</v>
          </cell>
          <cell r="M66" t="str">
            <v>.</v>
          </cell>
          <cell r="N66" t="str">
            <v>.</v>
          </cell>
          <cell r="O66">
            <v>0.15739999999999998</v>
          </cell>
          <cell r="P66">
            <v>2.7425999999999999</v>
          </cell>
          <cell r="Q66" t="str">
            <v>.</v>
          </cell>
          <cell r="R66">
            <v>0.31445000000000001</v>
          </cell>
          <cell r="S66">
            <v>3.0570499999999998</v>
          </cell>
          <cell r="T66" t="str">
            <v>.</v>
          </cell>
          <cell r="U66">
            <v>0</v>
          </cell>
          <cell r="V66" t="str">
            <v>.</v>
          </cell>
          <cell r="W66">
            <v>0.87964000000000009</v>
          </cell>
          <cell r="X66">
            <v>3.93669</v>
          </cell>
          <cell r="Y66">
            <v>0</v>
          </cell>
        </row>
        <row r="67">
          <cell r="A67" t="str">
            <v>Business - Total</v>
          </cell>
          <cell r="B67" t="str">
            <v>Subtotal</v>
          </cell>
          <cell r="C67">
            <v>16.381149999999998</v>
          </cell>
          <cell r="D67">
            <v>0</v>
          </cell>
          <cell r="E67">
            <v>1.1307200000000002</v>
          </cell>
          <cell r="F67">
            <v>15.13575</v>
          </cell>
          <cell r="G67">
            <v>0</v>
          </cell>
          <cell r="H67">
            <v>0</v>
          </cell>
          <cell r="I67">
            <v>1</v>
          </cell>
          <cell r="J67">
            <v>12.5092</v>
          </cell>
          <cell r="K67">
            <v>0.58520000000000005</v>
          </cell>
          <cell r="L67">
            <v>0</v>
          </cell>
          <cell r="M67">
            <v>0</v>
          </cell>
          <cell r="N67">
            <v>1.9856</v>
          </cell>
          <cell r="O67">
            <v>10.632989999999999</v>
          </cell>
          <cell r="P67">
            <v>59.360610000000008</v>
          </cell>
          <cell r="Q67">
            <v>0.52722000000000002</v>
          </cell>
          <cell r="R67">
            <v>1.2607900000000001</v>
          </cell>
          <cell r="S67">
            <v>61.148620000000008</v>
          </cell>
          <cell r="T67">
            <v>0</v>
          </cell>
          <cell r="U67">
            <v>0</v>
          </cell>
          <cell r="V67">
            <v>40.007280000000002</v>
          </cell>
          <cell r="W67">
            <v>4.3631200000000003</v>
          </cell>
          <cell r="X67">
            <v>105.51902000000001</v>
          </cell>
          <cell r="Y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 t="str">
            <v>DENTISTRY - FACULTY OF</v>
          </cell>
          <cell r="B69" t="str">
            <v>Dentistry - Faculty of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A70" t="str">
            <v>FACULTY OF DENTISTRY</v>
          </cell>
          <cell r="B70" t="str">
            <v>Dentistry - General</v>
          </cell>
          <cell r="C70">
            <v>2</v>
          </cell>
          <cell r="D70" t="str">
            <v>.</v>
          </cell>
          <cell r="E70" t="str">
            <v>.</v>
          </cell>
          <cell r="F70">
            <v>1</v>
          </cell>
          <cell r="G70">
            <v>2</v>
          </cell>
          <cell r="H70" t="str">
            <v>.</v>
          </cell>
          <cell r="I70" t="str">
            <v>.</v>
          </cell>
          <cell r="J70" t="str">
            <v>.</v>
          </cell>
          <cell r="K70" t="str">
            <v>.</v>
          </cell>
          <cell r="L70" t="str">
            <v>.</v>
          </cell>
          <cell r="M70" t="str">
            <v>.</v>
          </cell>
          <cell r="N70">
            <v>1.06579</v>
          </cell>
          <cell r="O70">
            <v>1.03925</v>
          </cell>
          <cell r="P70">
            <v>7.1050399999999998</v>
          </cell>
          <cell r="Q70" t="str">
            <v>.</v>
          </cell>
          <cell r="R70">
            <v>0.10094</v>
          </cell>
          <cell r="S70">
            <v>7.2059799999999994</v>
          </cell>
          <cell r="T70" t="str">
            <v>.</v>
          </cell>
          <cell r="U70">
            <v>0</v>
          </cell>
          <cell r="V70">
            <v>35.279740000000004</v>
          </cell>
          <cell r="W70">
            <v>4.3522400000000001</v>
          </cell>
          <cell r="X70">
            <v>46.837960000000002</v>
          </cell>
          <cell r="Y70">
            <v>0</v>
          </cell>
        </row>
        <row r="71">
          <cell r="A71" t="str">
            <v>DENTAL DIAGN &amp; SURG SCIENCES</v>
          </cell>
          <cell r="B71" t="str">
            <v>Dental Diagn &amp; Surg Sciences</v>
          </cell>
          <cell r="C71">
            <v>1</v>
          </cell>
          <cell r="D71">
            <v>1</v>
          </cell>
          <cell r="E71" t="str">
            <v>.</v>
          </cell>
          <cell r="F71">
            <v>2</v>
          </cell>
          <cell r="G71">
            <v>1</v>
          </cell>
          <cell r="H71">
            <v>0.50285000000000002</v>
          </cell>
          <cell r="I71" t="str">
            <v>.</v>
          </cell>
          <cell r="J71">
            <v>1</v>
          </cell>
          <cell r="K71">
            <v>0.50285000000000002</v>
          </cell>
          <cell r="L71" t="str">
            <v>.</v>
          </cell>
          <cell r="M71" t="str">
            <v>.</v>
          </cell>
          <cell r="N71">
            <v>1</v>
          </cell>
          <cell r="O71">
            <v>0.84775999999999996</v>
          </cell>
          <cell r="P71">
            <v>8.8534600000000001</v>
          </cell>
          <cell r="Q71" t="str">
            <v>.</v>
          </cell>
          <cell r="R71" t="str">
            <v>.</v>
          </cell>
          <cell r="S71">
            <v>8.8534600000000001</v>
          </cell>
          <cell r="T71" t="str">
            <v>.</v>
          </cell>
          <cell r="U71">
            <v>0</v>
          </cell>
          <cell r="V71">
            <v>6</v>
          </cell>
          <cell r="W71">
            <v>2.0740799999999999</v>
          </cell>
          <cell r="X71">
            <v>16.92754</v>
          </cell>
          <cell r="Y71">
            <v>0</v>
          </cell>
        </row>
        <row r="72">
          <cell r="A72" t="str">
            <v>ORAL BIOLOGY</v>
          </cell>
          <cell r="B72" t="str">
            <v>Oral Biology</v>
          </cell>
          <cell r="C72">
            <v>4</v>
          </cell>
          <cell r="D72" t="str">
            <v>.</v>
          </cell>
          <cell r="E72" t="str">
            <v>.</v>
          </cell>
          <cell r="F72" t="str">
            <v>.</v>
          </cell>
          <cell r="G72">
            <v>1</v>
          </cell>
          <cell r="H72" t="str">
            <v>.</v>
          </cell>
          <cell r="I72" t="str">
            <v>.</v>
          </cell>
          <cell r="J72">
            <v>1.2502499999999999</v>
          </cell>
          <cell r="K72" t="str">
            <v>.</v>
          </cell>
          <cell r="L72" t="str">
            <v>.</v>
          </cell>
          <cell r="M72" t="str">
            <v>.</v>
          </cell>
          <cell r="N72" t="str">
            <v>.</v>
          </cell>
          <cell r="O72" t="str">
            <v>.</v>
          </cell>
          <cell r="P72">
            <v>6.2502499999999994</v>
          </cell>
          <cell r="Q72" t="str">
            <v>.</v>
          </cell>
          <cell r="R72">
            <v>0.18881999999999999</v>
          </cell>
          <cell r="S72">
            <v>6.4390699999999992</v>
          </cell>
          <cell r="T72" t="str">
            <v>.</v>
          </cell>
          <cell r="U72">
            <v>0</v>
          </cell>
          <cell r="V72">
            <v>2</v>
          </cell>
          <cell r="W72" t="str">
            <v>.</v>
          </cell>
          <cell r="X72">
            <v>8.4390699999999992</v>
          </cell>
          <cell r="Y72">
            <v>0</v>
          </cell>
        </row>
        <row r="73">
          <cell r="A73" t="str">
            <v>PREVENTIVE DENTAL SCIENCE</v>
          </cell>
          <cell r="B73" t="str">
            <v>Preventive Dental Science</v>
          </cell>
          <cell r="C73">
            <v>2</v>
          </cell>
          <cell r="D73" t="str">
            <v>.</v>
          </cell>
          <cell r="E73" t="str">
            <v>.</v>
          </cell>
          <cell r="F73" t="str">
            <v>.</v>
          </cell>
          <cell r="G73" t="str">
            <v>.</v>
          </cell>
          <cell r="H73" t="str">
            <v>.</v>
          </cell>
          <cell r="I73" t="str">
            <v>.</v>
          </cell>
          <cell r="J73">
            <v>1</v>
          </cell>
          <cell r="K73">
            <v>1.2743500000000001</v>
          </cell>
          <cell r="L73">
            <v>1</v>
          </cell>
          <cell r="M73" t="str">
            <v>.</v>
          </cell>
          <cell r="N73">
            <v>0.21945000000000001</v>
          </cell>
          <cell r="O73">
            <v>0.57136000000000009</v>
          </cell>
          <cell r="P73">
            <v>6.0651600000000006</v>
          </cell>
          <cell r="Q73" t="str">
            <v>.</v>
          </cell>
          <cell r="R73">
            <v>0.27959000000000001</v>
          </cell>
          <cell r="S73">
            <v>6.3447500000000003</v>
          </cell>
          <cell r="T73" t="str">
            <v>.</v>
          </cell>
          <cell r="U73">
            <v>0</v>
          </cell>
          <cell r="V73">
            <v>15.94228</v>
          </cell>
          <cell r="W73">
            <v>4.0833999999999993</v>
          </cell>
          <cell r="X73">
            <v>26.370429999999999</v>
          </cell>
          <cell r="Y73">
            <v>0</v>
          </cell>
        </row>
        <row r="74">
          <cell r="A74" t="str">
            <v>RESTORATIVE DENTISTRY</v>
          </cell>
          <cell r="B74" t="str">
            <v>Restorative Dentistry</v>
          </cell>
          <cell r="C74" t="str">
            <v>.</v>
          </cell>
          <cell r="D74" t="str">
            <v>.</v>
          </cell>
          <cell r="E74" t="str">
            <v>.</v>
          </cell>
          <cell r="F74">
            <v>4.8392999999999997</v>
          </cell>
          <cell r="G74" t="str">
            <v>.</v>
          </cell>
          <cell r="H74" t="str">
            <v>.</v>
          </cell>
          <cell r="I74">
            <v>1</v>
          </cell>
          <cell r="J74">
            <v>5.2445500000000003</v>
          </cell>
          <cell r="K74">
            <v>0.50285000000000002</v>
          </cell>
          <cell r="L74">
            <v>0.25024999999999997</v>
          </cell>
          <cell r="M74" t="str">
            <v>.</v>
          </cell>
          <cell r="N74" t="str">
            <v>.</v>
          </cell>
          <cell r="O74">
            <v>3.1886699999999992</v>
          </cell>
          <cell r="P74">
            <v>15.02562</v>
          </cell>
          <cell r="Q74" t="str">
            <v>.</v>
          </cell>
          <cell r="R74" t="str">
            <v>.</v>
          </cell>
          <cell r="S74">
            <v>15.02562</v>
          </cell>
          <cell r="T74" t="str">
            <v>.</v>
          </cell>
          <cell r="U74">
            <v>0</v>
          </cell>
          <cell r="V74">
            <v>1.7315</v>
          </cell>
          <cell r="W74">
            <v>6.1249999999999999E-2</v>
          </cell>
          <cell r="X74">
            <v>16.818370000000002</v>
          </cell>
          <cell r="Y74">
            <v>0</v>
          </cell>
        </row>
        <row r="75">
          <cell r="A75" t="str">
            <v>SCHOOL OF DENTAL HYGIENE</v>
          </cell>
          <cell r="B75" t="str">
            <v>School Of Dental Hygiene</v>
          </cell>
          <cell r="C75">
            <v>0.67374999999999996</v>
          </cell>
          <cell r="D75" t="str">
            <v>.</v>
          </cell>
          <cell r="E75" t="str">
            <v>.</v>
          </cell>
          <cell r="F75">
            <v>2</v>
          </cell>
          <cell r="G75" t="str">
            <v>.</v>
          </cell>
          <cell r="H75" t="str">
            <v>.</v>
          </cell>
          <cell r="I75" t="str">
            <v>.</v>
          </cell>
          <cell r="J75" t="str">
            <v>.</v>
          </cell>
          <cell r="K75" t="str">
            <v>.</v>
          </cell>
          <cell r="L75" t="str">
            <v>.</v>
          </cell>
          <cell r="M75">
            <v>2</v>
          </cell>
          <cell r="N75" t="str">
            <v>.</v>
          </cell>
          <cell r="O75">
            <v>1.67998</v>
          </cell>
          <cell r="P75">
            <v>6.3537300000000005</v>
          </cell>
          <cell r="Q75" t="str">
            <v>.</v>
          </cell>
          <cell r="R75" t="str">
            <v>.</v>
          </cell>
          <cell r="S75">
            <v>6.3537300000000005</v>
          </cell>
          <cell r="T75" t="str">
            <v>.</v>
          </cell>
          <cell r="U75">
            <v>0</v>
          </cell>
          <cell r="V75">
            <v>1</v>
          </cell>
          <cell r="W75" t="str">
            <v>.</v>
          </cell>
          <cell r="X75">
            <v>7.3537300000000005</v>
          </cell>
          <cell r="Y75">
            <v>0</v>
          </cell>
        </row>
        <row r="76">
          <cell r="A76" t="str">
            <v>Dentistry - Total</v>
          </cell>
          <cell r="B76" t="str">
            <v>Subtotal</v>
          </cell>
          <cell r="C76">
            <v>9.6737500000000001</v>
          </cell>
          <cell r="D76">
            <v>1</v>
          </cell>
          <cell r="E76">
            <v>0</v>
          </cell>
          <cell r="F76">
            <v>9.8392999999999997</v>
          </cell>
          <cell r="G76">
            <v>4</v>
          </cell>
          <cell r="H76">
            <v>0.50285000000000002</v>
          </cell>
          <cell r="I76">
            <v>1</v>
          </cell>
          <cell r="J76">
            <v>8.4947999999999997</v>
          </cell>
          <cell r="K76">
            <v>2.2800500000000001</v>
          </cell>
          <cell r="L76">
            <v>1.2502499999999999</v>
          </cell>
          <cell r="M76">
            <v>2</v>
          </cell>
          <cell r="N76">
            <v>2.2852399999999999</v>
          </cell>
          <cell r="O76">
            <v>7.3270199999999992</v>
          </cell>
          <cell r="P76">
            <v>49.653260000000003</v>
          </cell>
          <cell r="Q76">
            <v>0</v>
          </cell>
          <cell r="R76">
            <v>0.56935000000000002</v>
          </cell>
          <cell r="S76">
            <v>50.222609999999996</v>
          </cell>
          <cell r="T76">
            <v>0</v>
          </cell>
          <cell r="U76">
            <v>0</v>
          </cell>
          <cell r="V76">
            <v>61.953519999999997</v>
          </cell>
          <cell r="W76">
            <v>10.570969999999999</v>
          </cell>
          <cell r="X76">
            <v>122.7471</v>
          </cell>
          <cell r="Y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 t="str">
            <v>EDUCATION - FACULTY OF</v>
          </cell>
          <cell r="B78" t="str">
            <v>Education - Faculty of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 t="str">
            <v>FACULTY OF EDUCATION</v>
          </cell>
          <cell r="B79" t="str">
            <v>Education - General</v>
          </cell>
          <cell r="C79">
            <v>1.7545999999999999</v>
          </cell>
          <cell r="D79" t="str">
            <v>.</v>
          </cell>
          <cell r="E79" t="str">
            <v>.</v>
          </cell>
          <cell r="F79" t="str">
            <v>.</v>
          </cell>
          <cell r="G79" t="str">
            <v>.</v>
          </cell>
          <cell r="H79" t="str">
            <v>.</v>
          </cell>
          <cell r="I79" t="str">
            <v>.</v>
          </cell>
          <cell r="J79" t="str">
            <v>.</v>
          </cell>
          <cell r="K79" t="str">
            <v>.</v>
          </cell>
          <cell r="L79" t="str">
            <v>.</v>
          </cell>
          <cell r="M79">
            <v>2.6737500000000001</v>
          </cell>
          <cell r="N79" t="str">
            <v>.</v>
          </cell>
          <cell r="O79">
            <v>7.1144000000000007</v>
          </cell>
          <cell r="P79">
            <v>11.542750000000002</v>
          </cell>
          <cell r="Q79" t="str">
            <v>.</v>
          </cell>
          <cell r="R79">
            <v>0.13134000000000001</v>
          </cell>
          <cell r="S79">
            <v>11.674090000000001</v>
          </cell>
          <cell r="T79" t="str">
            <v>.</v>
          </cell>
          <cell r="U79">
            <v>0</v>
          </cell>
          <cell r="V79">
            <v>17.290000000000003</v>
          </cell>
          <cell r="W79">
            <v>2.7069999999999999</v>
          </cell>
          <cell r="X79">
            <v>31.671090000000007</v>
          </cell>
          <cell r="Y79">
            <v>0</v>
          </cell>
        </row>
        <row r="80">
          <cell r="A80" t="str">
            <v>CURR, TEACHING &amp; LEARNING</v>
          </cell>
          <cell r="B80" t="str">
            <v>Curr, Teaching &amp; Learning</v>
          </cell>
          <cell r="C80">
            <v>8</v>
          </cell>
          <cell r="D80" t="str">
            <v>.</v>
          </cell>
          <cell r="E80">
            <v>0.50285000000000002</v>
          </cell>
          <cell r="F80">
            <v>4</v>
          </cell>
          <cell r="G80" t="str">
            <v>.</v>
          </cell>
          <cell r="H80" t="str">
            <v>.</v>
          </cell>
          <cell r="I80">
            <v>1</v>
          </cell>
          <cell r="J80">
            <v>7</v>
          </cell>
          <cell r="K80">
            <v>0.25024999999999997</v>
          </cell>
          <cell r="L80" t="str">
            <v>.</v>
          </cell>
          <cell r="M80">
            <v>4.1766000000000005</v>
          </cell>
          <cell r="N80" t="str">
            <v>.</v>
          </cell>
          <cell r="O80">
            <v>0.2445</v>
          </cell>
          <cell r="P80">
            <v>25.174200000000003</v>
          </cell>
          <cell r="Q80" t="str">
            <v>.</v>
          </cell>
          <cell r="R80" t="str">
            <v>.</v>
          </cell>
          <cell r="S80">
            <v>25.174200000000003</v>
          </cell>
          <cell r="T80" t="str">
            <v>.</v>
          </cell>
          <cell r="U80">
            <v>0</v>
          </cell>
          <cell r="V80">
            <v>1</v>
          </cell>
          <cell r="W80" t="str">
            <v>.</v>
          </cell>
          <cell r="X80">
            <v>26.174200000000003</v>
          </cell>
          <cell r="Y80">
            <v>0</v>
          </cell>
        </row>
        <row r="81">
          <cell r="A81" t="str">
            <v>ED ADMIN, FOUNDATIONS &amp; PSYCH</v>
          </cell>
          <cell r="B81" t="str">
            <v>Ed Admin, Foundations &amp; Psych</v>
          </cell>
          <cell r="C81">
            <v>4</v>
          </cell>
          <cell r="D81" t="str">
            <v>.</v>
          </cell>
          <cell r="E81">
            <v>1.38269</v>
          </cell>
          <cell r="F81">
            <v>8.049199999999999</v>
          </cell>
          <cell r="G81" t="str">
            <v>.</v>
          </cell>
          <cell r="H81" t="str">
            <v>.</v>
          </cell>
          <cell r="I81" t="str">
            <v>.</v>
          </cell>
          <cell r="J81">
            <v>3.9239999999999999</v>
          </cell>
          <cell r="K81" t="str">
            <v>.</v>
          </cell>
          <cell r="L81" t="str">
            <v>.</v>
          </cell>
          <cell r="M81" t="str">
            <v>.</v>
          </cell>
          <cell r="N81" t="str">
            <v>.</v>
          </cell>
          <cell r="O81">
            <v>0.52254999999999996</v>
          </cell>
          <cell r="P81">
            <v>17.878439999999998</v>
          </cell>
          <cell r="Q81" t="str">
            <v>.</v>
          </cell>
          <cell r="R81" t="str">
            <v>.</v>
          </cell>
          <cell r="S81">
            <v>17.878439999999998</v>
          </cell>
          <cell r="T81" t="str">
            <v>.</v>
          </cell>
          <cell r="U81">
            <v>0</v>
          </cell>
          <cell r="V81">
            <v>1</v>
          </cell>
          <cell r="W81" t="str">
            <v>.</v>
          </cell>
          <cell r="X81">
            <v>18.878439999999998</v>
          </cell>
          <cell r="Y81">
            <v>0</v>
          </cell>
        </row>
        <row r="82">
          <cell r="A82" t="str">
            <v>SCHOOL EXPERIENCES OFFICE</v>
          </cell>
          <cell r="B82" t="str">
            <v>School Experiences Office</v>
          </cell>
          <cell r="C82" t="str">
            <v>.</v>
          </cell>
          <cell r="D82" t="str">
            <v>.</v>
          </cell>
          <cell r="E82" t="str">
            <v>.</v>
          </cell>
          <cell r="F82" t="str">
            <v>.</v>
          </cell>
          <cell r="G82" t="str">
            <v>.</v>
          </cell>
          <cell r="H82" t="str">
            <v>.</v>
          </cell>
          <cell r="I82" t="str">
            <v>.</v>
          </cell>
          <cell r="J82" t="str">
            <v>.</v>
          </cell>
          <cell r="K82" t="str">
            <v>.</v>
          </cell>
          <cell r="L82" t="str">
            <v>.</v>
          </cell>
          <cell r="M82" t="str">
            <v>.</v>
          </cell>
          <cell r="N82" t="str">
            <v>.</v>
          </cell>
          <cell r="O82" t="str">
            <v>.</v>
          </cell>
          <cell r="P82">
            <v>0</v>
          </cell>
          <cell r="Q82" t="str">
            <v>.</v>
          </cell>
          <cell r="R82" t="str">
            <v>.</v>
          </cell>
          <cell r="S82">
            <v>0</v>
          </cell>
          <cell r="T82" t="str">
            <v>.</v>
          </cell>
          <cell r="U82">
            <v>0</v>
          </cell>
          <cell r="V82" t="str">
            <v>.</v>
          </cell>
          <cell r="W82" t="str">
            <v>.</v>
          </cell>
          <cell r="X82">
            <v>0</v>
          </cell>
          <cell r="Y82">
            <v>0</v>
          </cell>
        </row>
        <row r="83">
          <cell r="A83" t="str">
            <v>Education - Total</v>
          </cell>
          <cell r="B83" t="str">
            <v>Subtotal</v>
          </cell>
          <cell r="C83">
            <v>13.7546</v>
          </cell>
          <cell r="D83">
            <v>0</v>
          </cell>
          <cell r="E83">
            <v>1.88554</v>
          </cell>
          <cell r="F83">
            <v>12.049199999999999</v>
          </cell>
          <cell r="G83">
            <v>0</v>
          </cell>
          <cell r="H83">
            <v>0</v>
          </cell>
          <cell r="I83">
            <v>1</v>
          </cell>
          <cell r="J83">
            <v>10.923999999999999</v>
          </cell>
          <cell r="K83">
            <v>0.25024999999999997</v>
          </cell>
          <cell r="L83">
            <v>0</v>
          </cell>
          <cell r="M83">
            <v>6.8503500000000006</v>
          </cell>
          <cell r="N83">
            <v>0</v>
          </cell>
          <cell r="O83">
            <v>7.881450000000001</v>
          </cell>
          <cell r="P83">
            <v>54.595390000000002</v>
          </cell>
          <cell r="Q83">
            <v>0</v>
          </cell>
          <cell r="R83">
            <v>0.13134000000000001</v>
          </cell>
          <cell r="S83">
            <v>54.726730000000003</v>
          </cell>
          <cell r="T83">
            <v>0</v>
          </cell>
          <cell r="U83">
            <v>0</v>
          </cell>
          <cell r="V83">
            <v>19.290000000000003</v>
          </cell>
          <cell r="W83">
            <v>2.7069999999999999</v>
          </cell>
          <cell r="X83">
            <v>76.723730000000003</v>
          </cell>
          <cell r="Y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 t="str">
            <v>ENGINEERING - FACULTY OF</v>
          </cell>
          <cell r="B85" t="str">
            <v>Engineering - Faculty of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A86" t="str">
            <v>FACULTY OF ENGINEERING</v>
          </cell>
          <cell r="B86" t="str">
            <v>Engineering - General</v>
          </cell>
          <cell r="C86">
            <v>3.5004999999999997</v>
          </cell>
          <cell r="D86" t="str">
            <v>.</v>
          </cell>
          <cell r="E86" t="str">
            <v>.</v>
          </cell>
          <cell r="F86">
            <v>1</v>
          </cell>
          <cell r="G86">
            <v>1</v>
          </cell>
          <cell r="H86" t="str">
            <v>.</v>
          </cell>
          <cell r="I86" t="str">
            <v>.</v>
          </cell>
          <cell r="J86" t="str">
            <v>.</v>
          </cell>
          <cell r="K86" t="str">
            <v>.</v>
          </cell>
          <cell r="L86">
            <v>1</v>
          </cell>
          <cell r="M86">
            <v>3</v>
          </cell>
          <cell r="N86">
            <v>2</v>
          </cell>
          <cell r="O86">
            <v>0.89807000000000015</v>
          </cell>
          <cell r="P86">
            <v>12.398569999999999</v>
          </cell>
          <cell r="Q86" t="str">
            <v>.</v>
          </cell>
          <cell r="R86">
            <v>8.7349999999999997E-2</v>
          </cell>
          <cell r="S86">
            <v>12.48592</v>
          </cell>
          <cell r="T86" t="str">
            <v>.</v>
          </cell>
          <cell r="U86">
            <v>0</v>
          </cell>
          <cell r="V86">
            <v>18.48846</v>
          </cell>
          <cell r="W86">
            <v>4.7213099999999999</v>
          </cell>
          <cell r="X86">
            <v>35.695689999999999</v>
          </cell>
          <cell r="Y86">
            <v>0</v>
          </cell>
        </row>
        <row r="87">
          <cell r="A87" t="str">
            <v>CIVIL ENGINEERING</v>
          </cell>
          <cell r="B87" t="str">
            <v>Civil Engineering</v>
          </cell>
          <cell r="C87">
            <v>9</v>
          </cell>
          <cell r="D87">
            <v>1</v>
          </cell>
          <cell r="E87" t="str">
            <v>.</v>
          </cell>
          <cell r="F87">
            <v>3</v>
          </cell>
          <cell r="G87" t="str">
            <v>.</v>
          </cell>
          <cell r="H87" t="str">
            <v>.</v>
          </cell>
          <cell r="I87" t="str">
            <v>.</v>
          </cell>
          <cell r="J87">
            <v>3.7363499999999998</v>
          </cell>
          <cell r="K87" t="str">
            <v>.</v>
          </cell>
          <cell r="L87" t="str">
            <v>.</v>
          </cell>
          <cell r="M87" t="str">
            <v>.</v>
          </cell>
          <cell r="N87" t="str">
            <v>.</v>
          </cell>
          <cell r="O87">
            <v>0.42138000000000003</v>
          </cell>
          <cell r="P87">
            <v>17.157730000000001</v>
          </cell>
          <cell r="Q87" t="str">
            <v>.</v>
          </cell>
          <cell r="R87" t="str">
            <v>.</v>
          </cell>
          <cell r="S87">
            <v>17.157730000000001</v>
          </cell>
          <cell r="T87" t="str">
            <v>.</v>
          </cell>
          <cell r="U87">
            <v>0</v>
          </cell>
          <cell r="V87">
            <v>10.30988</v>
          </cell>
          <cell r="W87">
            <v>3.5389599999999994</v>
          </cell>
          <cell r="X87">
            <v>31.00657</v>
          </cell>
          <cell r="Y87">
            <v>0</v>
          </cell>
        </row>
        <row r="88">
          <cell r="A88" t="str">
            <v>ELECTRICAL &amp; COMPUTER ENG</v>
          </cell>
          <cell r="B88" t="str">
            <v>Electrical &amp; Computer Engineering</v>
          </cell>
          <cell r="C88">
            <v>12</v>
          </cell>
          <cell r="D88" t="str">
            <v>.</v>
          </cell>
          <cell r="E88">
            <v>1.6335700000000002</v>
          </cell>
          <cell r="F88">
            <v>7</v>
          </cell>
          <cell r="G88">
            <v>4</v>
          </cell>
          <cell r="H88" t="str">
            <v>.</v>
          </cell>
          <cell r="I88">
            <v>1</v>
          </cell>
          <cell r="J88">
            <v>1.7545999999999999</v>
          </cell>
          <cell r="K88" t="str">
            <v>.</v>
          </cell>
          <cell r="L88" t="str">
            <v>.</v>
          </cell>
          <cell r="M88">
            <v>1</v>
          </cell>
          <cell r="N88" t="str">
            <v>.</v>
          </cell>
          <cell r="O88" t="str">
            <v>.</v>
          </cell>
          <cell r="P88">
            <v>28.388169999999999</v>
          </cell>
          <cell r="Q88" t="str">
            <v>.</v>
          </cell>
          <cell r="R88" t="str">
            <v>.</v>
          </cell>
          <cell r="S88">
            <v>28.388169999999999</v>
          </cell>
          <cell r="T88" t="str">
            <v>.</v>
          </cell>
          <cell r="U88">
            <v>0</v>
          </cell>
          <cell r="V88">
            <v>15.3475</v>
          </cell>
          <cell r="W88">
            <v>3.7190299999999992</v>
          </cell>
          <cell r="X88">
            <v>47.454699999999995</v>
          </cell>
          <cell r="Y88">
            <v>0</v>
          </cell>
        </row>
        <row r="89">
          <cell r="A89" t="str">
            <v>MECH &amp; MFG ENGINEERING</v>
          </cell>
          <cell r="B89" t="str">
            <v>Mechanical &amp; Manufacturing Engineering</v>
          </cell>
          <cell r="C89">
            <v>11</v>
          </cell>
          <cell r="D89" t="str">
            <v>.</v>
          </cell>
          <cell r="E89">
            <v>1.6278700000000002</v>
          </cell>
          <cell r="F89">
            <v>6</v>
          </cell>
          <cell r="G89">
            <v>2</v>
          </cell>
          <cell r="H89" t="str">
            <v>.</v>
          </cell>
          <cell r="I89" t="str">
            <v>.</v>
          </cell>
          <cell r="J89">
            <v>1.1232</v>
          </cell>
          <cell r="K89" t="str">
            <v>.</v>
          </cell>
          <cell r="L89" t="str">
            <v>.</v>
          </cell>
          <cell r="M89">
            <v>2</v>
          </cell>
          <cell r="N89" t="str">
            <v>.</v>
          </cell>
          <cell r="O89">
            <v>0.28462999999999999</v>
          </cell>
          <cell r="P89">
            <v>24.035700000000002</v>
          </cell>
          <cell r="Q89">
            <v>2</v>
          </cell>
          <cell r="R89" t="str">
            <v>.</v>
          </cell>
          <cell r="S89">
            <v>26.035700000000002</v>
          </cell>
          <cell r="T89" t="str">
            <v>.</v>
          </cell>
          <cell r="U89">
            <v>0</v>
          </cell>
          <cell r="V89">
            <v>14</v>
          </cell>
          <cell r="W89">
            <v>3.6561999999999983</v>
          </cell>
          <cell r="X89">
            <v>43.691900000000004</v>
          </cell>
          <cell r="Y89">
            <v>0</v>
          </cell>
        </row>
        <row r="90">
          <cell r="A90" t="str">
            <v>Engineering - Total</v>
          </cell>
          <cell r="B90" t="str">
            <v>Subtotal</v>
          </cell>
          <cell r="C90">
            <v>35.500500000000002</v>
          </cell>
          <cell r="D90">
            <v>1</v>
          </cell>
          <cell r="E90">
            <v>3.2614400000000003</v>
          </cell>
          <cell r="F90">
            <v>17</v>
          </cell>
          <cell r="G90">
            <v>7</v>
          </cell>
          <cell r="H90">
            <v>0</v>
          </cell>
          <cell r="I90">
            <v>1</v>
          </cell>
          <cell r="J90">
            <v>6.6141499999999995</v>
          </cell>
          <cell r="K90">
            <v>0</v>
          </cell>
          <cell r="L90">
            <v>1</v>
          </cell>
          <cell r="M90">
            <v>6</v>
          </cell>
          <cell r="N90">
            <v>2</v>
          </cell>
          <cell r="O90">
            <v>1.6040800000000002</v>
          </cell>
          <cell r="P90">
            <v>81.980170000000001</v>
          </cell>
          <cell r="Q90">
            <v>2</v>
          </cell>
          <cell r="R90">
            <v>8.7349999999999997E-2</v>
          </cell>
          <cell r="S90">
            <v>84.067520000000002</v>
          </cell>
          <cell r="T90">
            <v>0</v>
          </cell>
          <cell r="U90">
            <v>0</v>
          </cell>
          <cell r="V90">
            <v>58.14584</v>
          </cell>
          <cell r="W90">
            <v>15.635499999999997</v>
          </cell>
          <cell r="X90">
            <v>157.84886</v>
          </cell>
          <cell r="Y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A92" t="str">
            <v>ENVIRONMENT, EARTH, AND RESOURCES - CLAYTON H. RIDDELL FACULTY OF</v>
          </cell>
          <cell r="B92" t="str">
            <v>Environment, Earth, and Resources - Clayton H. Riddell Faculty of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A93" t="str">
            <v>C.H.RIDDELL FAC.ENV/EARTH/RESR</v>
          </cell>
          <cell r="B93" t="str">
            <v>Environment, Earth, and Resources - General</v>
          </cell>
          <cell r="C93">
            <v>2</v>
          </cell>
          <cell r="D93" t="str">
            <v>.</v>
          </cell>
          <cell r="E93" t="str">
            <v>.</v>
          </cell>
          <cell r="F93">
            <v>2</v>
          </cell>
          <cell r="G93" t="str">
            <v>.</v>
          </cell>
          <cell r="H93" t="str">
            <v>.</v>
          </cell>
          <cell r="I93" t="str">
            <v>.</v>
          </cell>
          <cell r="J93" t="str">
            <v>.</v>
          </cell>
          <cell r="K93" t="str">
            <v>.</v>
          </cell>
          <cell r="L93" t="str">
            <v>.</v>
          </cell>
          <cell r="M93">
            <v>1</v>
          </cell>
          <cell r="N93" t="str">
            <v>.</v>
          </cell>
          <cell r="O93">
            <v>0.14829999999999999</v>
          </cell>
          <cell r="P93">
            <v>5.1482999999999999</v>
          </cell>
          <cell r="Q93">
            <v>1</v>
          </cell>
          <cell r="R93">
            <v>0.52632000000000001</v>
          </cell>
          <cell r="S93">
            <v>6.67462</v>
          </cell>
          <cell r="T93" t="str">
            <v>.</v>
          </cell>
          <cell r="U93">
            <v>0</v>
          </cell>
          <cell r="V93">
            <v>9.7014499999999995</v>
          </cell>
          <cell r="W93">
            <v>0.56095000000000006</v>
          </cell>
          <cell r="X93">
            <v>16.937019999999997</v>
          </cell>
          <cell r="Y93">
            <v>0</v>
          </cell>
        </row>
        <row r="94">
          <cell r="A94" t="str">
            <v>ENVIRONMENT &amp; GEOGRAPHY</v>
          </cell>
          <cell r="B94" t="str">
            <v>Environment &amp; Geography</v>
          </cell>
          <cell r="C94">
            <v>8</v>
          </cell>
          <cell r="D94" t="str">
            <v>.</v>
          </cell>
          <cell r="E94" t="str">
            <v>.</v>
          </cell>
          <cell r="F94">
            <v>2</v>
          </cell>
          <cell r="G94" t="str">
            <v>.</v>
          </cell>
          <cell r="H94" t="str">
            <v>.</v>
          </cell>
          <cell r="I94">
            <v>1</v>
          </cell>
          <cell r="J94">
            <v>2.1742500000000002</v>
          </cell>
          <cell r="K94" t="str">
            <v>.</v>
          </cell>
          <cell r="L94" t="str">
            <v>.</v>
          </cell>
          <cell r="M94">
            <v>4.6737500000000001</v>
          </cell>
          <cell r="N94" t="str">
            <v>.</v>
          </cell>
          <cell r="O94">
            <v>0.30840000000000001</v>
          </cell>
          <cell r="P94">
            <v>18.156399999999998</v>
          </cell>
          <cell r="Q94" t="str">
            <v>.</v>
          </cell>
          <cell r="R94" t="str">
            <v>.</v>
          </cell>
          <cell r="S94">
            <v>18.156399999999998</v>
          </cell>
          <cell r="T94" t="str">
            <v>.</v>
          </cell>
          <cell r="U94">
            <v>0</v>
          </cell>
          <cell r="V94">
            <v>4.9239999999999995</v>
          </cell>
          <cell r="W94">
            <v>0.28433000000000003</v>
          </cell>
          <cell r="X94">
            <v>23.364729999999998</v>
          </cell>
          <cell r="Y94">
            <v>0</v>
          </cell>
        </row>
        <row r="95">
          <cell r="A95" t="str">
            <v>GEOLOGICAL SCIENCES</v>
          </cell>
          <cell r="B95" t="str">
            <v>Geological Sciences</v>
          </cell>
          <cell r="C95">
            <v>5.7545999999999999</v>
          </cell>
          <cell r="D95" t="str">
            <v>.</v>
          </cell>
          <cell r="E95" t="str">
            <v>.</v>
          </cell>
          <cell r="F95">
            <v>2</v>
          </cell>
          <cell r="G95" t="str">
            <v>.</v>
          </cell>
          <cell r="H95" t="str">
            <v>.</v>
          </cell>
          <cell r="I95" t="str">
            <v>.</v>
          </cell>
          <cell r="J95">
            <v>2.2502499999999999</v>
          </cell>
          <cell r="K95" t="str">
            <v>.</v>
          </cell>
          <cell r="L95" t="str">
            <v>.</v>
          </cell>
          <cell r="M95">
            <v>2.5851999999999999</v>
          </cell>
          <cell r="N95" t="str">
            <v>.</v>
          </cell>
          <cell r="O95">
            <v>0.14560000000000001</v>
          </cell>
          <cell r="P95">
            <v>12.73565</v>
          </cell>
          <cell r="Q95" t="str">
            <v>.</v>
          </cell>
          <cell r="R95">
            <v>1.0798999999999999</v>
          </cell>
          <cell r="S95">
            <v>13.81555</v>
          </cell>
          <cell r="T95" t="str">
            <v>.</v>
          </cell>
          <cell r="U95">
            <v>0</v>
          </cell>
          <cell r="V95">
            <v>9</v>
          </cell>
          <cell r="W95">
            <v>1.1506700000000003</v>
          </cell>
          <cell r="X95">
            <v>23.966220000000003</v>
          </cell>
          <cell r="Y95">
            <v>0</v>
          </cell>
        </row>
        <row r="96">
          <cell r="A96" t="str">
            <v>NATURAL RESOURCES INSTITUTE</v>
          </cell>
          <cell r="B96" t="str">
            <v>Natural Resources Institute</v>
          </cell>
          <cell r="C96">
            <v>4</v>
          </cell>
          <cell r="D96" t="str">
            <v>.</v>
          </cell>
          <cell r="E96" t="str">
            <v>.</v>
          </cell>
          <cell r="F96">
            <v>4</v>
          </cell>
          <cell r="G96" t="str">
            <v>.</v>
          </cell>
          <cell r="H96" t="str">
            <v>.</v>
          </cell>
          <cell r="I96" t="str">
            <v>.</v>
          </cell>
          <cell r="J96" t="str">
            <v>.</v>
          </cell>
          <cell r="K96" t="str">
            <v>.</v>
          </cell>
          <cell r="L96" t="str">
            <v>.</v>
          </cell>
          <cell r="M96" t="str">
            <v>.</v>
          </cell>
          <cell r="N96" t="str">
            <v>.</v>
          </cell>
          <cell r="O96">
            <v>0.28606999999999999</v>
          </cell>
          <cell r="P96">
            <v>8.2860700000000005</v>
          </cell>
          <cell r="Q96" t="str">
            <v>.</v>
          </cell>
          <cell r="R96" t="str">
            <v>.</v>
          </cell>
          <cell r="S96">
            <v>8.2860700000000005</v>
          </cell>
          <cell r="T96" t="str">
            <v>.</v>
          </cell>
          <cell r="U96">
            <v>0</v>
          </cell>
          <cell r="V96">
            <v>3</v>
          </cell>
          <cell r="W96">
            <v>0.63930999999999993</v>
          </cell>
          <cell r="X96">
            <v>11.925380000000001</v>
          </cell>
          <cell r="Y96">
            <v>0</v>
          </cell>
        </row>
        <row r="97">
          <cell r="A97" t="str">
            <v>Environment, Earth, and Resources - Total</v>
          </cell>
          <cell r="B97" t="str">
            <v>Subtotal</v>
          </cell>
          <cell r="C97">
            <v>19.7546</v>
          </cell>
          <cell r="D97">
            <v>0</v>
          </cell>
          <cell r="E97">
            <v>0</v>
          </cell>
          <cell r="F97">
            <v>10</v>
          </cell>
          <cell r="G97">
            <v>0</v>
          </cell>
          <cell r="H97">
            <v>0</v>
          </cell>
          <cell r="I97">
            <v>1</v>
          </cell>
          <cell r="J97">
            <v>4.4245000000000001</v>
          </cell>
          <cell r="K97">
            <v>0</v>
          </cell>
          <cell r="L97">
            <v>0</v>
          </cell>
          <cell r="M97">
            <v>8.2589500000000005</v>
          </cell>
          <cell r="N97">
            <v>0</v>
          </cell>
          <cell r="O97">
            <v>0.8883700000000001</v>
          </cell>
          <cell r="P97">
            <v>44.326419999999999</v>
          </cell>
          <cell r="Q97">
            <v>1</v>
          </cell>
          <cell r="R97">
            <v>1.60622</v>
          </cell>
          <cell r="S97">
            <v>46.932639999999999</v>
          </cell>
          <cell r="T97">
            <v>0</v>
          </cell>
          <cell r="U97">
            <v>0</v>
          </cell>
          <cell r="V97">
            <v>26.625450000000001</v>
          </cell>
          <cell r="W97">
            <v>2.6352600000000002</v>
          </cell>
          <cell r="X97">
            <v>76.193350000000009</v>
          </cell>
          <cell r="Y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A99" t="str">
            <v>EXTENDED EDUCATION DIVISION</v>
          </cell>
          <cell r="B99" t="str">
            <v>Extended Education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A100" t="str">
            <v>EXTENDED EDUCATION</v>
          </cell>
          <cell r="B100" t="str">
            <v>Extended Education</v>
          </cell>
          <cell r="C100">
            <v>3</v>
          </cell>
          <cell r="D100" t="str">
            <v>.</v>
          </cell>
          <cell r="E100" t="str">
            <v>.</v>
          </cell>
          <cell r="F100">
            <v>1</v>
          </cell>
          <cell r="G100" t="str">
            <v>.</v>
          </cell>
          <cell r="H100" t="str">
            <v>.</v>
          </cell>
          <cell r="I100" t="str">
            <v>.</v>
          </cell>
          <cell r="J100" t="str">
            <v>.</v>
          </cell>
          <cell r="K100" t="str">
            <v>.</v>
          </cell>
          <cell r="L100">
            <v>0.75460000000000005</v>
          </cell>
          <cell r="M100">
            <v>17.985500000000002</v>
          </cell>
          <cell r="N100">
            <v>11.22503</v>
          </cell>
          <cell r="O100">
            <v>9.7827900000000021</v>
          </cell>
          <cell r="P100">
            <v>43.747920000000008</v>
          </cell>
          <cell r="Q100" t="str">
            <v>.</v>
          </cell>
          <cell r="R100">
            <v>0.31675999999999999</v>
          </cell>
          <cell r="S100">
            <v>44.06468000000001</v>
          </cell>
          <cell r="T100" t="str">
            <v>.</v>
          </cell>
          <cell r="U100">
            <v>0</v>
          </cell>
          <cell r="V100">
            <v>53.618089999999995</v>
          </cell>
          <cell r="W100">
            <v>5.1192900000000012</v>
          </cell>
          <cell r="X100">
            <v>102.80206000000001</v>
          </cell>
          <cell r="Y100">
            <v>0</v>
          </cell>
        </row>
        <row r="101">
          <cell r="A101" t="str">
            <v>Extended Education - Total</v>
          </cell>
          <cell r="B101" t="str">
            <v>Subtotal</v>
          </cell>
          <cell r="C101">
            <v>3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0.75460000000000005</v>
          </cell>
          <cell r="M101">
            <v>17.985500000000002</v>
          </cell>
          <cell r="N101">
            <v>11.22503</v>
          </cell>
          <cell r="O101">
            <v>9.7827900000000021</v>
          </cell>
          <cell r="P101">
            <v>43.747920000000008</v>
          </cell>
          <cell r="Q101">
            <v>0</v>
          </cell>
          <cell r="R101">
            <v>0.31675999999999999</v>
          </cell>
          <cell r="S101">
            <v>44.06468000000001</v>
          </cell>
          <cell r="T101">
            <v>0</v>
          </cell>
          <cell r="U101">
            <v>0</v>
          </cell>
          <cell r="V101">
            <v>53.618089999999995</v>
          </cell>
          <cell r="W101">
            <v>5.1192900000000012</v>
          </cell>
          <cell r="X101">
            <v>102.80206000000001</v>
          </cell>
          <cell r="Y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A103" t="str">
            <v>GRADUATE STUDIES - FACULTY OF</v>
          </cell>
          <cell r="B103" t="str">
            <v>Graduate Studies - Faculty of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A104" t="str">
            <v>FACULTY OF GRADUATE STUDIES</v>
          </cell>
          <cell r="B104" t="str">
            <v>Graduate Studies</v>
          </cell>
          <cell r="C104">
            <v>5.1655499999999996</v>
          </cell>
          <cell r="D104" t="str">
            <v>.</v>
          </cell>
          <cell r="E104" t="str">
            <v>.</v>
          </cell>
          <cell r="F104">
            <v>1</v>
          </cell>
          <cell r="G104" t="str">
            <v>.</v>
          </cell>
          <cell r="H104" t="str">
            <v>.</v>
          </cell>
          <cell r="I104" t="str">
            <v>.</v>
          </cell>
          <cell r="J104">
            <v>0.92400000000000004</v>
          </cell>
          <cell r="K104" t="str">
            <v>.</v>
          </cell>
          <cell r="L104" t="str">
            <v>.</v>
          </cell>
          <cell r="M104" t="str">
            <v>.</v>
          </cell>
          <cell r="N104" t="str">
            <v>.</v>
          </cell>
          <cell r="O104" t="str">
            <v>.</v>
          </cell>
          <cell r="P104">
            <v>7.08955</v>
          </cell>
          <cell r="Q104" t="str">
            <v>.</v>
          </cell>
          <cell r="R104" t="str">
            <v>.</v>
          </cell>
          <cell r="S104">
            <v>7.08955</v>
          </cell>
          <cell r="T104" t="str">
            <v>.</v>
          </cell>
          <cell r="U104">
            <v>0</v>
          </cell>
          <cell r="V104">
            <v>16.416150000000002</v>
          </cell>
          <cell r="W104">
            <v>0.83431999999999995</v>
          </cell>
          <cell r="X104">
            <v>24.340020000000003</v>
          </cell>
          <cell r="Y104">
            <v>0</v>
          </cell>
        </row>
        <row r="105">
          <cell r="A105" t="str">
            <v>Graduate Studies - Total</v>
          </cell>
          <cell r="B105" t="str">
            <v>Subtotal</v>
          </cell>
          <cell r="C105">
            <v>5.1655499999999996</v>
          </cell>
          <cell r="D105">
            <v>0</v>
          </cell>
          <cell r="E105">
            <v>0</v>
          </cell>
          <cell r="F105">
            <v>1</v>
          </cell>
          <cell r="G105">
            <v>0</v>
          </cell>
          <cell r="H105">
            <v>0</v>
          </cell>
          <cell r="I105">
            <v>0</v>
          </cell>
          <cell r="J105">
            <v>0.92400000000000004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7.08955</v>
          </cell>
          <cell r="Q105">
            <v>0</v>
          </cell>
          <cell r="R105">
            <v>0</v>
          </cell>
          <cell r="S105">
            <v>7.08955</v>
          </cell>
          <cell r="T105">
            <v>0</v>
          </cell>
          <cell r="U105">
            <v>0</v>
          </cell>
          <cell r="V105">
            <v>16.416150000000002</v>
          </cell>
          <cell r="W105">
            <v>0.83431999999999995</v>
          </cell>
          <cell r="X105">
            <v>24.340020000000003</v>
          </cell>
          <cell r="Y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A107" t="str">
            <v>HUMAN ECOLOGY - FACULTY OF</v>
          </cell>
          <cell r="B107" t="str">
            <v>Human Ecology - Faculty of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A108" t="str">
            <v>FACULTY OF HUMAN ECOLOGY</v>
          </cell>
          <cell r="B108" t="str">
            <v>Human Ecology - General</v>
          </cell>
          <cell r="C108">
            <v>1</v>
          </cell>
          <cell r="D108" t="str">
            <v>.</v>
          </cell>
          <cell r="E108">
            <v>0.50285000000000002</v>
          </cell>
          <cell r="F108" t="str">
            <v>.</v>
          </cell>
          <cell r="G108" t="str">
            <v>.</v>
          </cell>
          <cell r="H108" t="str">
            <v>.</v>
          </cell>
          <cell r="I108" t="str">
            <v>.</v>
          </cell>
          <cell r="J108" t="str">
            <v>.</v>
          </cell>
          <cell r="K108" t="str">
            <v>.</v>
          </cell>
          <cell r="L108" t="str">
            <v>.</v>
          </cell>
          <cell r="M108" t="str">
            <v>.</v>
          </cell>
          <cell r="N108" t="str">
            <v>.</v>
          </cell>
          <cell r="O108" t="str">
            <v>.</v>
          </cell>
          <cell r="P108">
            <v>1.50285</v>
          </cell>
          <cell r="Q108" t="str">
            <v>.</v>
          </cell>
          <cell r="R108" t="str">
            <v>.</v>
          </cell>
          <cell r="S108">
            <v>1.50285</v>
          </cell>
          <cell r="T108" t="str">
            <v>.</v>
          </cell>
          <cell r="U108">
            <v>0</v>
          </cell>
          <cell r="V108">
            <v>4.0985200000000006</v>
          </cell>
          <cell r="W108">
            <v>0.30103000000000002</v>
          </cell>
          <cell r="X108">
            <v>5.902400000000001</v>
          </cell>
          <cell r="Y108">
            <v>0</v>
          </cell>
        </row>
        <row r="109">
          <cell r="A109" t="str">
            <v>FAMILY SOCIAL SCIENCES</v>
          </cell>
          <cell r="B109" t="str">
            <v>Family Social Sciences</v>
          </cell>
          <cell r="C109">
            <v>3</v>
          </cell>
          <cell r="D109" t="str">
            <v>.</v>
          </cell>
          <cell r="E109" t="str">
            <v>.</v>
          </cell>
          <cell r="F109">
            <v>3</v>
          </cell>
          <cell r="G109" t="str">
            <v>.</v>
          </cell>
          <cell r="H109" t="str">
            <v>.</v>
          </cell>
          <cell r="I109" t="str">
            <v>.</v>
          </cell>
          <cell r="J109">
            <v>3.4196499999999999</v>
          </cell>
          <cell r="K109" t="str">
            <v>.</v>
          </cell>
          <cell r="L109" t="str">
            <v>.</v>
          </cell>
          <cell r="M109" t="str">
            <v>.</v>
          </cell>
          <cell r="N109" t="str">
            <v>.</v>
          </cell>
          <cell r="O109">
            <v>0.52081</v>
          </cell>
          <cell r="P109">
            <v>9.9404600000000016</v>
          </cell>
          <cell r="Q109" t="str">
            <v>.</v>
          </cell>
          <cell r="R109">
            <v>6.8930000000000005E-2</v>
          </cell>
          <cell r="S109">
            <v>10.009390000000002</v>
          </cell>
          <cell r="T109" t="str">
            <v>.</v>
          </cell>
          <cell r="U109">
            <v>0</v>
          </cell>
          <cell r="V109">
            <v>0.99329999999999996</v>
          </cell>
          <cell r="W109">
            <v>0.39252999999999999</v>
          </cell>
          <cell r="X109">
            <v>11.395220000000002</v>
          </cell>
          <cell r="Y109">
            <v>0</v>
          </cell>
        </row>
        <row r="110">
          <cell r="A110" t="str">
            <v>HUMAN NUTRITIONAL SCIENCES</v>
          </cell>
          <cell r="B110" t="str">
            <v>Human Nutritional Sciences</v>
          </cell>
          <cell r="C110">
            <v>6</v>
          </cell>
          <cell r="D110" t="str">
            <v>.</v>
          </cell>
          <cell r="E110" t="str">
            <v>.</v>
          </cell>
          <cell r="F110">
            <v>1</v>
          </cell>
          <cell r="G110">
            <v>1</v>
          </cell>
          <cell r="H110" t="str">
            <v>.</v>
          </cell>
          <cell r="I110" t="str">
            <v>.</v>
          </cell>
          <cell r="J110">
            <v>4.7353500000000004</v>
          </cell>
          <cell r="K110" t="str">
            <v>.</v>
          </cell>
          <cell r="L110" t="str">
            <v>.</v>
          </cell>
          <cell r="M110" t="str">
            <v>.</v>
          </cell>
          <cell r="N110" t="str">
            <v>.</v>
          </cell>
          <cell r="O110">
            <v>0.97373999999999994</v>
          </cell>
          <cell r="P110">
            <v>13.70909</v>
          </cell>
          <cell r="Q110" t="str">
            <v>.</v>
          </cell>
          <cell r="R110">
            <v>0.17465999999999998</v>
          </cell>
          <cell r="S110">
            <v>13.883749999999999</v>
          </cell>
          <cell r="T110" t="str">
            <v>.</v>
          </cell>
          <cell r="U110">
            <v>0</v>
          </cell>
          <cell r="V110">
            <v>5.5947800000000001</v>
          </cell>
          <cell r="W110">
            <v>0.83521000000000001</v>
          </cell>
          <cell r="X110">
            <v>20.313739999999999</v>
          </cell>
          <cell r="Y110">
            <v>0</v>
          </cell>
        </row>
        <row r="111">
          <cell r="A111" t="str">
            <v>TEXTILE SCIENCES</v>
          </cell>
          <cell r="B111" t="str">
            <v>Textile Sciences</v>
          </cell>
          <cell r="C111" t="str">
            <v>.</v>
          </cell>
          <cell r="D111" t="str">
            <v>.</v>
          </cell>
          <cell r="E111" t="str">
            <v>.</v>
          </cell>
          <cell r="F111">
            <v>3</v>
          </cell>
          <cell r="G111" t="str">
            <v>.</v>
          </cell>
          <cell r="H111" t="str">
            <v>.</v>
          </cell>
          <cell r="I111" t="str">
            <v>.</v>
          </cell>
          <cell r="J111">
            <v>1</v>
          </cell>
          <cell r="K111" t="str">
            <v>.</v>
          </cell>
          <cell r="L111" t="str">
            <v>.</v>
          </cell>
          <cell r="M111">
            <v>2</v>
          </cell>
          <cell r="N111" t="str">
            <v>.</v>
          </cell>
          <cell r="O111">
            <v>0.13230999999999998</v>
          </cell>
          <cell r="P111">
            <v>6.1323100000000004</v>
          </cell>
          <cell r="Q111" t="str">
            <v>.</v>
          </cell>
          <cell r="R111" t="str">
            <v>.</v>
          </cell>
          <cell r="S111">
            <v>6.1323100000000004</v>
          </cell>
          <cell r="T111" t="str">
            <v>.</v>
          </cell>
          <cell r="U111">
            <v>0</v>
          </cell>
          <cell r="V111">
            <v>1</v>
          </cell>
          <cell r="W111">
            <v>0.21482999999999999</v>
          </cell>
          <cell r="X111">
            <v>7.3471400000000004</v>
          </cell>
          <cell r="Y111">
            <v>0</v>
          </cell>
        </row>
        <row r="112">
          <cell r="A112" t="str">
            <v>Human Ecology - Total</v>
          </cell>
          <cell r="B112" t="str">
            <v>Subtotal</v>
          </cell>
          <cell r="C112">
            <v>10</v>
          </cell>
          <cell r="D112">
            <v>0</v>
          </cell>
          <cell r="E112">
            <v>0.50285000000000002</v>
          </cell>
          <cell r="F112">
            <v>7</v>
          </cell>
          <cell r="G112">
            <v>1</v>
          </cell>
          <cell r="H112">
            <v>0</v>
          </cell>
          <cell r="I112">
            <v>0</v>
          </cell>
          <cell r="J112">
            <v>9.1550000000000011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1.6268599999999998</v>
          </cell>
          <cell r="P112">
            <v>31.28471</v>
          </cell>
          <cell r="Q112">
            <v>0</v>
          </cell>
          <cell r="R112">
            <v>0.24358999999999997</v>
          </cell>
          <cell r="S112">
            <v>31.528300000000002</v>
          </cell>
          <cell r="T112">
            <v>0</v>
          </cell>
          <cell r="U112">
            <v>0</v>
          </cell>
          <cell r="V112">
            <v>11.6866</v>
          </cell>
          <cell r="W112">
            <v>1.7436</v>
          </cell>
          <cell r="X112">
            <v>44.958500000000008</v>
          </cell>
          <cell r="Y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A114" t="str">
            <v>KINESIOLOGY AND RECREATION MANAGEMENT - FACULTY OF</v>
          </cell>
          <cell r="B114" t="str">
            <v>Kinesiology and Recreation Management - Faculty of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FACULTY KINESIOLOGY &amp; REC MGMT</v>
          </cell>
          <cell r="B115" t="str">
            <v>Kinesiology &amp; Recreation Management</v>
          </cell>
          <cell r="C115">
            <v>8.1693999999999996</v>
          </cell>
          <cell r="D115" t="str">
            <v>.</v>
          </cell>
          <cell r="E115" t="str">
            <v>.</v>
          </cell>
          <cell r="F115" t="str">
            <v>.</v>
          </cell>
          <cell r="G115" t="str">
            <v>.</v>
          </cell>
          <cell r="H115" t="str">
            <v>.</v>
          </cell>
          <cell r="I115" t="str">
            <v>.</v>
          </cell>
          <cell r="J115">
            <v>8.2686500000000009</v>
          </cell>
          <cell r="K115">
            <v>1</v>
          </cell>
          <cell r="L115" t="str">
            <v>.</v>
          </cell>
          <cell r="M115">
            <v>3</v>
          </cell>
          <cell r="N115" t="str">
            <v>.</v>
          </cell>
          <cell r="O115">
            <v>0.38474000000000003</v>
          </cell>
          <cell r="P115">
            <v>20.822790000000001</v>
          </cell>
          <cell r="Q115" t="str">
            <v>.</v>
          </cell>
          <cell r="R115">
            <v>1.4051899999999999</v>
          </cell>
          <cell r="S115">
            <v>22.227980000000002</v>
          </cell>
          <cell r="T115" t="str">
            <v>.</v>
          </cell>
          <cell r="U115">
            <v>0</v>
          </cell>
          <cell r="V115">
            <v>7.4034000000000004</v>
          </cell>
          <cell r="W115">
            <v>0.79117000000000004</v>
          </cell>
          <cell r="X115">
            <v>30.422550000000005</v>
          </cell>
          <cell r="Y115">
            <v>0</v>
          </cell>
        </row>
        <row r="116">
          <cell r="A116" t="str">
            <v>Kinesiology and Recreation Management - Total</v>
          </cell>
          <cell r="B116" t="str">
            <v>Subtotal</v>
          </cell>
          <cell r="C116">
            <v>8.1693999999999996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8.2686500000000009</v>
          </cell>
          <cell r="K116">
            <v>1</v>
          </cell>
          <cell r="L116">
            <v>0</v>
          </cell>
          <cell r="M116">
            <v>3</v>
          </cell>
          <cell r="N116">
            <v>0</v>
          </cell>
          <cell r="O116">
            <v>0.38474000000000003</v>
          </cell>
          <cell r="P116">
            <v>20.822790000000001</v>
          </cell>
          <cell r="Q116">
            <v>0</v>
          </cell>
          <cell r="R116">
            <v>1.4051899999999999</v>
          </cell>
          <cell r="S116">
            <v>22.227980000000002</v>
          </cell>
          <cell r="T116">
            <v>0</v>
          </cell>
          <cell r="U116">
            <v>0</v>
          </cell>
          <cell r="V116">
            <v>7.4034000000000004</v>
          </cell>
          <cell r="W116">
            <v>0.79117000000000004</v>
          </cell>
          <cell r="X116">
            <v>30.422550000000005</v>
          </cell>
          <cell r="Y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LAW - FACULTY OF</v>
          </cell>
          <cell r="B118" t="str">
            <v>Law - Faculty of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 t="str">
            <v>FACULTY OF LAW</v>
          </cell>
          <cell r="B119" t="str">
            <v>Law</v>
          </cell>
          <cell r="C119">
            <v>6</v>
          </cell>
          <cell r="D119" t="str">
            <v>.</v>
          </cell>
          <cell r="E119">
            <v>0.50285000000000002</v>
          </cell>
          <cell r="F119">
            <v>6</v>
          </cell>
          <cell r="G119">
            <v>2</v>
          </cell>
          <cell r="H119" t="str">
            <v>.</v>
          </cell>
          <cell r="I119" t="str">
            <v>.</v>
          </cell>
          <cell r="J119">
            <v>3.7545999999999999</v>
          </cell>
          <cell r="K119">
            <v>1</v>
          </cell>
          <cell r="L119" t="str">
            <v>.</v>
          </cell>
          <cell r="M119">
            <v>2</v>
          </cell>
          <cell r="N119">
            <v>1.6737500000000001</v>
          </cell>
          <cell r="O119">
            <v>1.3506100000000001</v>
          </cell>
          <cell r="P119">
            <v>24.281809999999997</v>
          </cell>
          <cell r="Q119" t="str">
            <v>.</v>
          </cell>
          <cell r="R119">
            <v>0.97343000000000002</v>
          </cell>
          <cell r="S119">
            <v>25.255239999999997</v>
          </cell>
          <cell r="T119" t="str">
            <v>.</v>
          </cell>
          <cell r="U119">
            <v>0</v>
          </cell>
          <cell r="V119">
            <v>13.691880000000001</v>
          </cell>
          <cell r="W119">
            <v>0.89447999999999994</v>
          </cell>
          <cell r="X119">
            <v>39.8416</v>
          </cell>
          <cell r="Y119">
            <v>0</v>
          </cell>
        </row>
        <row r="120">
          <cell r="A120" t="str">
            <v>Law - Total</v>
          </cell>
          <cell r="B120" t="str">
            <v>Subtotal</v>
          </cell>
          <cell r="C120">
            <v>6</v>
          </cell>
          <cell r="D120">
            <v>0</v>
          </cell>
          <cell r="E120">
            <v>0.50285000000000002</v>
          </cell>
          <cell r="F120">
            <v>6</v>
          </cell>
          <cell r="G120">
            <v>2</v>
          </cell>
          <cell r="H120">
            <v>0</v>
          </cell>
          <cell r="I120">
            <v>0</v>
          </cell>
          <cell r="J120">
            <v>3.7545999999999999</v>
          </cell>
          <cell r="K120">
            <v>1</v>
          </cell>
          <cell r="L120">
            <v>0</v>
          </cell>
          <cell r="M120">
            <v>2</v>
          </cell>
          <cell r="N120">
            <v>1.6737500000000001</v>
          </cell>
          <cell r="O120">
            <v>1.3506100000000001</v>
          </cell>
          <cell r="P120">
            <v>24.281809999999997</v>
          </cell>
          <cell r="Q120">
            <v>0</v>
          </cell>
          <cell r="R120">
            <v>0.97343000000000002</v>
          </cell>
          <cell r="S120">
            <v>25.255239999999997</v>
          </cell>
          <cell r="T120">
            <v>0</v>
          </cell>
          <cell r="U120">
            <v>0</v>
          </cell>
          <cell r="V120">
            <v>13.691880000000001</v>
          </cell>
          <cell r="W120">
            <v>0.89447999999999994</v>
          </cell>
          <cell r="X120">
            <v>39.8416</v>
          </cell>
          <cell r="Y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A122" t="str">
            <v>MEDICINE - FACULTY OF</v>
          </cell>
          <cell r="B122" t="str">
            <v>Medicine - Faculty of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A123" t="str">
            <v>FACULTY OF MEDICINE</v>
          </cell>
          <cell r="B123" t="str">
            <v>Medicine - General</v>
          </cell>
          <cell r="C123">
            <v>4</v>
          </cell>
          <cell r="D123" t="str">
            <v>.</v>
          </cell>
          <cell r="E123">
            <v>2</v>
          </cell>
          <cell r="F123">
            <v>1.1025</v>
          </cell>
          <cell r="G123" t="str">
            <v>.</v>
          </cell>
          <cell r="H123">
            <v>1</v>
          </cell>
          <cell r="I123" t="str">
            <v>.</v>
          </cell>
          <cell r="J123" t="str">
            <v>.</v>
          </cell>
          <cell r="K123">
            <v>1</v>
          </cell>
          <cell r="L123" t="str">
            <v>.</v>
          </cell>
          <cell r="M123">
            <v>3.9068999999999998</v>
          </cell>
          <cell r="N123">
            <v>4.5852000000000004</v>
          </cell>
          <cell r="O123">
            <v>11.716350000000002</v>
          </cell>
          <cell r="P123">
            <v>29.310950000000002</v>
          </cell>
          <cell r="Q123">
            <v>1</v>
          </cell>
          <cell r="R123">
            <v>0.13056000000000001</v>
          </cell>
          <cell r="S123">
            <v>30.441510000000001</v>
          </cell>
          <cell r="T123" t="str">
            <v>.</v>
          </cell>
          <cell r="U123">
            <v>0</v>
          </cell>
          <cell r="V123">
            <v>65.753400000000013</v>
          </cell>
          <cell r="W123">
            <v>1.8966799999999999</v>
          </cell>
          <cell r="X123">
            <v>98.091590000000025</v>
          </cell>
          <cell r="Y123">
            <v>0</v>
          </cell>
        </row>
        <row r="124">
          <cell r="A124" t="str">
            <v>ANESTHESIA</v>
          </cell>
          <cell r="B124" t="str">
            <v>Anesthesia</v>
          </cell>
          <cell r="C124">
            <v>2</v>
          </cell>
          <cell r="D124" t="str">
            <v>.</v>
          </cell>
          <cell r="E124">
            <v>3</v>
          </cell>
          <cell r="F124" t="str">
            <v>.</v>
          </cell>
          <cell r="G124" t="str">
            <v>.</v>
          </cell>
          <cell r="H124">
            <v>12</v>
          </cell>
          <cell r="I124" t="str">
            <v>.</v>
          </cell>
          <cell r="J124" t="str">
            <v>.</v>
          </cell>
          <cell r="K124">
            <v>36.5015</v>
          </cell>
          <cell r="L124">
            <v>9.5284499999999994</v>
          </cell>
          <cell r="M124" t="str">
            <v>.</v>
          </cell>
          <cell r="N124" t="str">
            <v>.</v>
          </cell>
          <cell r="O124" t="str">
            <v>.</v>
          </cell>
          <cell r="P124">
            <v>63.029949999999999</v>
          </cell>
          <cell r="Q124" t="str">
            <v>.</v>
          </cell>
          <cell r="R124" t="str">
            <v>.</v>
          </cell>
          <cell r="S124">
            <v>63.029949999999999</v>
          </cell>
          <cell r="T124" t="str">
            <v>.</v>
          </cell>
          <cell r="U124">
            <v>0</v>
          </cell>
          <cell r="V124">
            <v>7</v>
          </cell>
          <cell r="W124" t="str">
            <v>.</v>
          </cell>
          <cell r="X124">
            <v>70.029949999999999</v>
          </cell>
          <cell r="Y124">
            <v>0</v>
          </cell>
        </row>
        <row r="125">
          <cell r="A125" t="str">
            <v>BIOCHEM &amp; MEDICAL GENETICS</v>
          </cell>
          <cell r="B125" t="str">
            <v>Biochem &amp; Medical Genetics</v>
          </cell>
          <cell r="C125">
            <v>4</v>
          </cell>
          <cell r="D125" t="str">
            <v>.</v>
          </cell>
          <cell r="E125" t="str">
            <v>.</v>
          </cell>
          <cell r="F125">
            <v>5</v>
          </cell>
          <cell r="G125">
            <v>1.2117499999999999</v>
          </cell>
          <cell r="H125" t="str">
            <v>.</v>
          </cell>
          <cell r="I125">
            <v>2</v>
          </cell>
          <cell r="J125">
            <v>2.2117499999999999</v>
          </cell>
          <cell r="K125" t="str">
            <v>.</v>
          </cell>
          <cell r="L125" t="str">
            <v>.</v>
          </cell>
          <cell r="M125" t="str">
            <v>.</v>
          </cell>
          <cell r="N125" t="str">
            <v>.</v>
          </cell>
          <cell r="O125" t="str">
            <v>.</v>
          </cell>
          <cell r="P125">
            <v>14.423500000000001</v>
          </cell>
          <cell r="Q125">
            <v>1</v>
          </cell>
          <cell r="R125" t="str">
            <v>.</v>
          </cell>
          <cell r="S125">
            <v>15.423500000000001</v>
          </cell>
          <cell r="T125" t="str">
            <v>.</v>
          </cell>
          <cell r="U125">
            <v>0</v>
          </cell>
          <cell r="V125">
            <v>7.4876999999999994</v>
          </cell>
          <cell r="W125">
            <v>0.16106999999999999</v>
          </cell>
          <cell r="X125">
            <v>23.07227</v>
          </cell>
          <cell r="Y125">
            <v>0</v>
          </cell>
        </row>
        <row r="126">
          <cell r="A126" t="str">
            <v>CENTRAL ANIMAL CARE SERVICES</v>
          </cell>
          <cell r="B126" t="str">
            <v>Central Animal Care Services</v>
          </cell>
          <cell r="C126" t="str">
            <v>.</v>
          </cell>
          <cell r="D126" t="str">
            <v>.</v>
          </cell>
          <cell r="E126" t="str">
            <v>.</v>
          </cell>
          <cell r="F126" t="str">
            <v>.</v>
          </cell>
          <cell r="G126" t="str">
            <v>.</v>
          </cell>
          <cell r="H126" t="str">
            <v>.</v>
          </cell>
          <cell r="I126" t="str">
            <v>.</v>
          </cell>
          <cell r="J126" t="str">
            <v>.</v>
          </cell>
          <cell r="K126" t="str">
            <v>.</v>
          </cell>
          <cell r="L126" t="str">
            <v>.</v>
          </cell>
          <cell r="M126" t="str">
            <v>.</v>
          </cell>
          <cell r="N126" t="str">
            <v>.</v>
          </cell>
          <cell r="O126" t="str">
            <v>.</v>
          </cell>
          <cell r="P126">
            <v>0</v>
          </cell>
          <cell r="Q126" t="str">
            <v>.</v>
          </cell>
          <cell r="R126" t="str">
            <v>.</v>
          </cell>
          <cell r="S126">
            <v>0</v>
          </cell>
          <cell r="T126" t="str">
            <v>.</v>
          </cell>
          <cell r="U126">
            <v>0</v>
          </cell>
          <cell r="V126">
            <v>16.968879999999999</v>
          </cell>
          <cell r="W126">
            <v>3.1350799999999999</v>
          </cell>
          <cell r="X126">
            <v>20.103959999999997</v>
          </cell>
          <cell r="Y126">
            <v>0</v>
          </cell>
        </row>
        <row r="127">
          <cell r="A127" t="str">
            <v>CLINICAL HEALTH PSYCHOLOGY</v>
          </cell>
          <cell r="B127" t="str">
            <v>Clinical Health Psychology</v>
          </cell>
          <cell r="C127">
            <v>2</v>
          </cell>
          <cell r="D127" t="str">
            <v>.</v>
          </cell>
          <cell r="E127" t="str">
            <v>.</v>
          </cell>
          <cell r="F127" t="str">
            <v>.</v>
          </cell>
          <cell r="G127" t="str">
            <v>.</v>
          </cell>
          <cell r="H127">
            <v>5</v>
          </cell>
          <cell r="I127" t="str">
            <v>.</v>
          </cell>
          <cell r="J127" t="str">
            <v>.</v>
          </cell>
          <cell r="K127">
            <v>30.286439999999999</v>
          </cell>
          <cell r="L127" t="str">
            <v>.</v>
          </cell>
          <cell r="M127" t="str">
            <v>.</v>
          </cell>
          <cell r="N127" t="str">
            <v>.</v>
          </cell>
          <cell r="O127" t="str">
            <v>.</v>
          </cell>
          <cell r="P127">
            <v>37.286439999999999</v>
          </cell>
          <cell r="Q127" t="str">
            <v>.</v>
          </cell>
          <cell r="R127">
            <v>5.0970000000000001E-2</v>
          </cell>
          <cell r="S127">
            <v>37.337409999999998</v>
          </cell>
          <cell r="T127" t="str">
            <v>.</v>
          </cell>
          <cell r="U127">
            <v>0</v>
          </cell>
          <cell r="V127">
            <v>0.79310000000000003</v>
          </cell>
          <cell r="W127">
            <v>0.50027999999999995</v>
          </cell>
          <cell r="X127">
            <v>38.630789999999998</v>
          </cell>
          <cell r="Y127">
            <v>0</v>
          </cell>
        </row>
        <row r="128">
          <cell r="A128" t="str">
            <v>COMMUNITY HEALTH SCIENCES</v>
          </cell>
          <cell r="B128" t="str">
            <v>Community Health Sciences</v>
          </cell>
          <cell r="C128">
            <v>9.0993200000000005</v>
          </cell>
          <cell r="D128" t="str">
            <v>.</v>
          </cell>
          <cell r="E128">
            <v>0.51045000000000007</v>
          </cell>
          <cell r="F128">
            <v>1</v>
          </cell>
          <cell r="G128">
            <v>1</v>
          </cell>
          <cell r="H128">
            <v>4</v>
          </cell>
          <cell r="I128" t="str">
            <v>.</v>
          </cell>
          <cell r="J128">
            <v>6</v>
          </cell>
          <cell r="K128">
            <v>4.6745099999999997</v>
          </cell>
          <cell r="L128" t="str">
            <v>.</v>
          </cell>
          <cell r="M128">
            <v>1</v>
          </cell>
          <cell r="N128" t="str">
            <v>.</v>
          </cell>
          <cell r="O128">
            <v>0.73614999999999997</v>
          </cell>
          <cell r="P128">
            <v>28.020430000000001</v>
          </cell>
          <cell r="Q128">
            <v>3</v>
          </cell>
          <cell r="R128">
            <v>0.39649000000000001</v>
          </cell>
          <cell r="S128">
            <v>31.416920000000001</v>
          </cell>
          <cell r="T128" t="str">
            <v>.</v>
          </cell>
          <cell r="U128">
            <v>0</v>
          </cell>
          <cell r="V128">
            <v>26.22045</v>
          </cell>
          <cell r="W128">
            <v>1.37466</v>
          </cell>
          <cell r="X128">
            <v>59.012030000000003</v>
          </cell>
          <cell r="Y128">
            <v>0</v>
          </cell>
        </row>
        <row r="129">
          <cell r="A129" t="str">
            <v>EMERGENCY MEDICINE</v>
          </cell>
          <cell r="B129" t="str">
            <v>Emergency Medicine</v>
          </cell>
          <cell r="C129" t="str">
            <v>.</v>
          </cell>
          <cell r="D129" t="str">
            <v>.</v>
          </cell>
          <cell r="E129">
            <v>1</v>
          </cell>
          <cell r="F129" t="str">
            <v>.</v>
          </cell>
          <cell r="G129" t="str">
            <v>.</v>
          </cell>
          <cell r="H129" t="str">
            <v>.</v>
          </cell>
          <cell r="I129" t="str">
            <v>.</v>
          </cell>
          <cell r="J129" t="str">
            <v>.</v>
          </cell>
          <cell r="K129">
            <v>0.58520000000000005</v>
          </cell>
          <cell r="L129" t="str">
            <v>.</v>
          </cell>
          <cell r="M129" t="str">
            <v>.</v>
          </cell>
          <cell r="N129" t="str">
            <v>.</v>
          </cell>
          <cell r="O129">
            <v>2.3500999999999999</v>
          </cell>
          <cell r="P129">
            <v>3.9352999999999998</v>
          </cell>
          <cell r="Q129" t="str">
            <v>.</v>
          </cell>
          <cell r="R129" t="str">
            <v>.</v>
          </cell>
          <cell r="S129">
            <v>3.9352999999999998</v>
          </cell>
          <cell r="T129" t="str">
            <v>.</v>
          </cell>
          <cell r="U129">
            <v>0</v>
          </cell>
          <cell r="V129">
            <v>3.4380899999999999</v>
          </cell>
          <cell r="W129">
            <v>1.5741400000000001</v>
          </cell>
          <cell r="X129">
            <v>8.9475300000000004</v>
          </cell>
          <cell r="Y129">
            <v>0</v>
          </cell>
        </row>
        <row r="130">
          <cell r="A130" t="str">
            <v>FAMILY MEDICINE</v>
          </cell>
          <cell r="B130" t="str">
            <v>Family Medicine</v>
          </cell>
          <cell r="C130" t="str">
            <v>.</v>
          </cell>
          <cell r="D130" t="str">
            <v>.</v>
          </cell>
          <cell r="E130">
            <v>2</v>
          </cell>
          <cell r="F130" t="str">
            <v>.</v>
          </cell>
          <cell r="G130" t="str">
            <v>.</v>
          </cell>
          <cell r="H130">
            <v>7.0051000000000005</v>
          </cell>
          <cell r="I130" t="str">
            <v>.</v>
          </cell>
          <cell r="J130" t="str">
            <v>.</v>
          </cell>
          <cell r="K130">
            <v>10.598980000000001</v>
          </cell>
          <cell r="L130" t="str">
            <v>.</v>
          </cell>
          <cell r="M130" t="str">
            <v>.</v>
          </cell>
          <cell r="N130" t="str">
            <v>.</v>
          </cell>
          <cell r="O130">
            <v>0.81296000000000013</v>
          </cell>
          <cell r="P130">
            <v>20.417040000000004</v>
          </cell>
          <cell r="Q130" t="str">
            <v>.</v>
          </cell>
          <cell r="R130" t="str">
            <v>.</v>
          </cell>
          <cell r="S130">
            <v>20.417040000000004</v>
          </cell>
          <cell r="T130" t="str">
            <v>.</v>
          </cell>
          <cell r="U130">
            <v>0</v>
          </cell>
          <cell r="V130">
            <v>9.0558999999999994</v>
          </cell>
          <cell r="W130">
            <v>2.4127999999999998</v>
          </cell>
          <cell r="X130">
            <v>31.885740000000002</v>
          </cell>
          <cell r="Y130">
            <v>0</v>
          </cell>
        </row>
        <row r="131">
          <cell r="A131" t="str">
            <v>HUMAN ANATOMY &amp; CELL SCIENCE</v>
          </cell>
          <cell r="B131" t="str">
            <v>Human Anatomy &amp; Cell Science</v>
          </cell>
          <cell r="C131">
            <v>4</v>
          </cell>
          <cell r="D131" t="str">
            <v>.</v>
          </cell>
          <cell r="E131" t="str">
            <v>.</v>
          </cell>
          <cell r="F131">
            <v>2</v>
          </cell>
          <cell r="G131">
            <v>1</v>
          </cell>
          <cell r="H131" t="str">
            <v>.</v>
          </cell>
          <cell r="I131" t="str">
            <v>.</v>
          </cell>
          <cell r="J131">
            <v>3</v>
          </cell>
          <cell r="K131" t="str">
            <v>.</v>
          </cell>
          <cell r="L131" t="str">
            <v>.</v>
          </cell>
          <cell r="M131" t="str">
            <v>.</v>
          </cell>
          <cell r="N131" t="str">
            <v>.</v>
          </cell>
          <cell r="O131" t="str">
            <v>.</v>
          </cell>
          <cell r="P131">
            <v>10</v>
          </cell>
          <cell r="Q131">
            <v>0.25024999999999997</v>
          </cell>
          <cell r="R131" t="str">
            <v>.</v>
          </cell>
          <cell r="S131">
            <v>10.250249999999999</v>
          </cell>
          <cell r="T131" t="str">
            <v>.</v>
          </cell>
          <cell r="U131">
            <v>0</v>
          </cell>
          <cell r="V131">
            <v>3.4549000000000003</v>
          </cell>
          <cell r="W131">
            <v>0.12489</v>
          </cell>
          <cell r="X131">
            <v>13.83004</v>
          </cell>
          <cell r="Y131">
            <v>0</v>
          </cell>
        </row>
        <row r="132">
          <cell r="A132" t="str">
            <v>IMMUNOLOGY</v>
          </cell>
          <cell r="B132" t="str">
            <v>Immunology</v>
          </cell>
          <cell r="C132">
            <v>3</v>
          </cell>
          <cell r="D132" t="str">
            <v>.</v>
          </cell>
          <cell r="E132" t="str">
            <v>.</v>
          </cell>
          <cell r="F132">
            <v>3</v>
          </cell>
          <cell r="G132" t="str">
            <v>.</v>
          </cell>
          <cell r="H132" t="str">
            <v>.</v>
          </cell>
          <cell r="I132" t="str">
            <v>.</v>
          </cell>
          <cell r="J132">
            <v>2</v>
          </cell>
          <cell r="K132" t="str">
            <v>.</v>
          </cell>
          <cell r="L132" t="str">
            <v>.</v>
          </cell>
          <cell r="M132" t="str">
            <v>.</v>
          </cell>
          <cell r="N132" t="str">
            <v>.</v>
          </cell>
          <cell r="O132" t="str">
            <v>.</v>
          </cell>
          <cell r="P132">
            <v>8</v>
          </cell>
          <cell r="Q132">
            <v>1</v>
          </cell>
          <cell r="R132" t="str">
            <v>.</v>
          </cell>
          <cell r="S132">
            <v>9</v>
          </cell>
          <cell r="T132" t="str">
            <v>.</v>
          </cell>
          <cell r="U132">
            <v>0</v>
          </cell>
          <cell r="V132">
            <v>2</v>
          </cell>
          <cell r="W132" t="str">
            <v>.</v>
          </cell>
          <cell r="X132">
            <v>11</v>
          </cell>
          <cell r="Y132">
            <v>0</v>
          </cell>
        </row>
        <row r="133">
          <cell r="A133" t="str">
            <v>INTERNAL MEDICINE</v>
          </cell>
          <cell r="B133" t="str">
            <v>Internal Medicine</v>
          </cell>
          <cell r="C133">
            <v>11</v>
          </cell>
          <cell r="D133" t="str">
            <v>.</v>
          </cell>
          <cell r="E133">
            <v>26</v>
          </cell>
          <cell r="F133">
            <v>3</v>
          </cell>
          <cell r="G133" t="str">
            <v>.</v>
          </cell>
          <cell r="H133">
            <v>25.748049999999996</v>
          </cell>
          <cell r="I133" t="str">
            <v>.</v>
          </cell>
          <cell r="J133" t="str">
            <v>.</v>
          </cell>
          <cell r="K133">
            <v>94.137769999999989</v>
          </cell>
          <cell r="L133">
            <v>2</v>
          </cell>
          <cell r="M133" t="str">
            <v>.</v>
          </cell>
          <cell r="N133" t="str">
            <v>.</v>
          </cell>
          <cell r="O133">
            <v>9.9180000000000004E-2</v>
          </cell>
          <cell r="P133">
            <v>161.98499999999996</v>
          </cell>
          <cell r="Q133">
            <v>0.75075000000000003</v>
          </cell>
          <cell r="R133" t="str">
            <v>.</v>
          </cell>
          <cell r="S133">
            <v>162.73574999999997</v>
          </cell>
          <cell r="T133" t="str">
            <v>.</v>
          </cell>
          <cell r="U133">
            <v>0</v>
          </cell>
          <cell r="V133">
            <v>7.4774000000000003</v>
          </cell>
          <cell r="W133">
            <v>0.50488</v>
          </cell>
          <cell r="X133">
            <v>170.71802999999994</v>
          </cell>
          <cell r="Y133">
            <v>0</v>
          </cell>
        </row>
        <row r="134">
          <cell r="A134" t="str">
            <v>MEDICAL MICROBIOLOGY</v>
          </cell>
          <cell r="B134" t="str">
            <v>Medical Microbiology</v>
          </cell>
          <cell r="C134">
            <v>5</v>
          </cell>
          <cell r="D134" t="str">
            <v>.</v>
          </cell>
          <cell r="E134">
            <v>2.0190999999999999</v>
          </cell>
          <cell r="F134">
            <v>1</v>
          </cell>
          <cell r="G134" t="str">
            <v>.</v>
          </cell>
          <cell r="H134" t="str">
            <v>.</v>
          </cell>
          <cell r="I134" t="str">
            <v>.</v>
          </cell>
          <cell r="J134" t="str">
            <v>.</v>
          </cell>
          <cell r="K134" t="str">
            <v>.</v>
          </cell>
          <cell r="L134" t="str">
            <v>.</v>
          </cell>
          <cell r="M134" t="str">
            <v>.</v>
          </cell>
          <cell r="N134" t="str">
            <v>.</v>
          </cell>
          <cell r="O134">
            <v>0.83308000000000004</v>
          </cell>
          <cell r="P134">
            <v>8.8521800000000006</v>
          </cell>
          <cell r="Q134" t="str">
            <v>.</v>
          </cell>
          <cell r="R134" t="str">
            <v>.</v>
          </cell>
          <cell r="S134">
            <v>8.8521800000000006</v>
          </cell>
          <cell r="T134" t="str">
            <v>.</v>
          </cell>
          <cell r="U134">
            <v>0</v>
          </cell>
          <cell r="V134">
            <v>4</v>
          </cell>
          <cell r="W134">
            <v>0.71201999999999999</v>
          </cell>
          <cell r="X134">
            <v>13.564200000000001</v>
          </cell>
          <cell r="Y134">
            <v>0</v>
          </cell>
        </row>
        <row r="135">
          <cell r="A135" t="str">
            <v>OBS, GYN &amp; REPROD SCIENCES</v>
          </cell>
          <cell r="B135" t="str">
            <v>Obs, Gyn &amp; Reprod Sciences</v>
          </cell>
          <cell r="C135">
            <v>1</v>
          </cell>
          <cell r="D135" t="str">
            <v>.</v>
          </cell>
          <cell r="E135">
            <v>4.0529799999999998</v>
          </cell>
          <cell r="F135" t="str">
            <v>.</v>
          </cell>
          <cell r="G135" t="str">
            <v>.</v>
          </cell>
          <cell r="H135" t="str">
            <v>.</v>
          </cell>
          <cell r="I135" t="str">
            <v>.</v>
          </cell>
          <cell r="J135">
            <v>1</v>
          </cell>
          <cell r="K135">
            <v>9.6793099999999992</v>
          </cell>
          <cell r="L135" t="str">
            <v>.</v>
          </cell>
          <cell r="M135" t="str">
            <v>.</v>
          </cell>
          <cell r="N135">
            <v>0.75460000000000005</v>
          </cell>
          <cell r="O135">
            <v>2.0829199999999997</v>
          </cell>
          <cell r="P135">
            <v>18.569809999999997</v>
          </cell>
          <cell r="Q135" t="str">
            <v>.</v>
          </cell>
          <cell r="R135">
            <v>1.7340000000000001E-2</v>
          </cell>
          <cell r="S135">
            <v>18.587149999999998</v>
          </cell>
          <cell r="T135" t="str">
            <v>.</v>
          </cell>
          <cell r="U135">
            <v>0</v>
          </cell>
          <cell r="V135">
            <v>4.6838600000000001</v>
          </cell>
          <cell r="W135">
            <v>5.3499999999999992E-2</v>
          </cell>
          <cell r="X135">
            <v>23.324509999999997</v>
          </cell>
          <cell r="Y135">
            <v>0</v>
          </cell>
        </row>
        <row r="136">
          <cell r="A136" t="str">
            <v>OPHTHALMOLOGY</v>
          </cell>
          <cell r="B136" t="str">
            <v>Ophthalmology</v>
          </cell>
          <cell r="C136" t="str">
            <v>.</v>
          </cell>
          <cell r="D136" t="str">
            <v>.</v>
          </cell>
          <cell r="E136" t="str">
            <v>.</v>
          </cell>
          <cell r="F136" t="str">
            <v>.</v>
          </cell>
          <cell r="G136" t="str">
            <v>.</v>
          </cell>
          <cell r="H136" t="str">
            <v>.</v>
          </cell>
          <cell r="I136" t="str">
            <v>.</v>
          </cell>
          <cell r="J136" t="str">
            <v>.</v>
          </cell>
          <cell r="K136" t="str">
            <v>.</v>
          </cell>
          <cell r="L136" t="str">
            <v>.</v>
          </cell>
          <cell r="M136" t="str">
            <v>.</v>
          </cell>
          <cell r="N136" t="str">
            <v>.</v>
          </cell>
          <cell r="O136">
            <v>0.50112000000000001</v>
          </cell>
          <cell r="P136">
            <v>0.50112000000000001</v>
          </cell>
          <cell r="Q136" t="str">
            <v>.</v>
          </cell>
          <cell r="R136" t="str">
            <v>.</v>
          </cell>
          <cell r="S136">
            <v>0.50112000000000001</v>
          </cell>
          <cell r="T136" t="str">
            <v>.</v>
          </cell>
          <cell r="U136">
            <v>0</v>
          </cell>
          <cell r="V136">
            <v>0.41194999999999998</v>
          </cell>
          <cell r="W136" t="str">
            <v>.</v>
          </cell>
          <cell r="X136">
            <v>0.91307000000000005</v>
          </cell>
          <cell r="Y136">
            <v>0</v>
          </cell>
        </row>
        <row r="137">
          <cell r="A137" t="str">
            <v>OTOLARYNGOLOGY</v>
          </cell>
          <cell r="B137" t="str">
            <v>Otolaryngology</v>
          </cell>
          <cell r="C137">
            <v>1</v>
          </cell>
          <cell r="D137" t="str">
            <v>.</v>
          </cell>
          <cell r="E137" t="str">
            <v>.</v>
          </cell>
          <cell r="F137" t="str">
            <v>.</v>
          </cell>
          <cell r="G137" t="str">
            <v>.</v>
          </cell>
          <cell r="H137">
            <v>1</v>
          </cell>
          <cell r="I137" t="str">
            <v>.</v>
          </cell>
          <cell r="J137" t="str">
            <v>.</v>
          </cell>
          <cell r="K137">
            <v>6.8200500000000002</v>
          </cell>
          <cell r="L137" t="str">
            <v>.</v>
          </cell>
          <cell r="M137" t="str">
            <v>.</v>
          </cell>
          <cell r="N137" t="str">
            <v>.</v>
          </cell>
          <cell r="O137" t="str">
            <v>.</v>
          </cell>
          <cell r="P137">
            <v>8.8200500000000002</v>
          </cell>
          <cell r="Q137" t="str">
            <v>.</v>
          </cell>
          <cell r="R137" t="str">
            <v>.</v>
          </cell>
          <cell r="S137">
            <v>8.8200500000000002</v>
          </cell>
          <cell r="T137" t="str">
            <v>.</v>
          </cell>
          <cell r="U137">
            <v>0</v>
          </cell>
          <cell r="V137" t="str">
            <v>.</v>
          </cell>
          <cell r="W137" t="str">
            <v>.</v>
          </cell>
          <cell r="X137">
            <v>8.8200500000000002</v>
          </cell>
          <cell r="Y137">
            <v>0</v>
          </cell>
        </row>
        <row r="138">
          <cell r="A138" t="str">
            <v>PATHOLOGY</v>
          </cell>
          <cell r="B138" t="str">
            <v>Pathology</v>
          </cell>
          <cell r="C138">
            <v>3</v>
          </cell>
          <cell r="D138" t="str">
            <v>.</v>
          </cell>
          <cell r="E138">
            <v>1</v>
          </cell>
          <cell r="F138" t="str">
            <v>.</v>
          </cell>
          <cell r="G138" t="str">
            <v>.</v>
          </cell>
          <cell r="H138">
            <v>4.9625000000000004</v>
          </cell>
          <cell r="I138" t="str">
            <v>.</v>
          </cell>
          <cell r="J138">
            <v>0.98945000000000005</v>
          </cell>
          <cell r="K138">
            <v>10</v>
          </cell>
          <cell r="L138" t="str">
            <v>.</v>
          </cell>
          <cell r="M138" t="str">
            <v>.</v>
          </cell>
          <cell r="N138" t="str">
            <v>.</v>
          </cell>
          <cell r="O138">
            <v>0.34259000000000001</v>
          </cell>
          <cell r="P138">
            <v>20.294540000000001</v>
          </cell>
          <cell r="Q138">
            <v>1</v>
          </cell>
          <cell r="R138" t="str">
            <v>.</v>
          </cell>
          <cell r="S138">
            <v>21.294540000000001</v>
          </cell>
          <cell r="T138" t="str">
            <v>.</v>
          </cell>
          <cell r="U138">
            <v>0</v>
          </cell>
          <cell r="V138">
            <v>2.07315</v>
          </cell>
          <cell r="W138">
            <v>0.52835999999999994</v>
          </cell>
          <cell r="X138">
            <v>23.896050000000002</v>
          </cell>
          <cell r="Y138">
            <v>0</v>
          </cell>
        </row>
        <row r="139">
          <cell r="A139" t="str">
            <v>PEDIATRICS &amp; CHILD HEALTH</v>
          </cell>
          <cell r="B139" t="str">
            <v>Pediatrics &amp; Child Health</v>
          </cell>
          <cell r="C139">
            <v>5.0071399999999997</v>
          </cell>
          <cell r="D139" t="str">
            <v>.</v>
          </cell>
          <cell r="E139">
            <v>13.021420000000001</v>
          </cell>
          <cell r="F139" t="str">
            <v>.</v>
          </cell>
          <cell r="G139" t="str">
            <v>.</v>
          </cell>
          <cell r="H139">
            <v>19.76491</v>
          </cell>
          <cell r="I139" t="str">
            <v>.</v>
          </cell>
          <cell r="J139" t="str">
            <v>.</v>
          </cell>
          <cell r="K139">
            <v>35.950069999999997</v>
          </cell>
          <cell r="L139" t="str">
            <v>.</v>
          </cell>
          <cell r="M139" t="str">
            <v>.</v>
          </cell>
          <cell r="N139" t="str">
            <v>.</v>
          </cell>
          <cell r="O139">
            <v>0.63941000000000014</v>
          </cell>
          <cell r="P139">
            <v>74.382949999999994</v>
          </cell>
          <cell r="Q139">
            <v>0.16555</v>
          </cell>
          <cell r="R139" t="str">
            <v>.</v>
          </cell>
          <cell r="S139">
            <v>74.54849999999999</v>
          </cell>
          <cell r="T139" t="str">
            <v>.</v>
          </cell>
          <cell r="U139">
            <v>0</v>
          </cell>
          <cell r="V139">
            <v>1</v>
          </cell>
          <cell r="W139">
            <v>0.27857000000000004</v>
          </cell>
          <cell r="X139">
            <v>75.827069999999992</v>
          </cell>
          <cell r="Y139">
            <v>0</v>
          </cell>
        </row>
        <row r="140">
          <cell r="A140" t="str">
            <v>PHARMACOLOGY &amp; THERAPEUTICS</v>
          </cell>
          <cell r="B140" t="str">
            <v>Pharmacology &amp; Therapeutics</v>
          </cell>
          <cell r="C140">
            <v>7</v>
          </cell>
          <cell r="D140" t="str">
            <v>.</v>
          </cell>
          <cell r="E140" t="str">
            <v>.</v>
          </cell>
          <cell r="F140">
            <v>2</v>
          </cell>
          <cell r="G140">
            <v>1.0847</v>
          </cell>
          <cell r="H140" t="str">
            <v>.</v>
          </cell>
          <cell r="I140" t="str">
            <v>.</v>
          </cell>
          <cell r="J140">
            <v>0.83930000000000005</v>
          </cell>
          <cell r="K140" t="str">
            <v>.</v>
          </cell>
          <cell r="L140" t="str">
            <v>.</v>
          </cell>
          <cell r="M140" t="str">
            <v>.</v>
          </cell>
          <cell r="N140" t="str">
            <v>.</v>
          </cell>
          <cell r="O140" t="str">
            <v>.</v>
          </cell>
          <cell r="P140">
            <v>10.923999999999999</v>
          </cell>
          <cell r="Q140" t="str">
            <v>.</v>
          </cell>
          <cell r="R140" t="str">
            <v>.</v>
          </cell>
          <cell r="S140">
            <v>10.923999999999999</v>
          </cell>
          <cell r="T140" t="str">
            <v>.</v>
          </cell>
          <cell r="U140">
            <v>0</v>
          </cell>
          <cell r="V140">
            <v>1.66581</v>
          </cell>
          <cell r="W140">
            <v>0.71775</v>
          </cell>
          <cell r="X140">
            <v>13.30756</v>
          </cell>
          <cell r="Y140">
            <v>0</v>
          </cell>
        </row>
        <row r="141">
          <cell r="A141" t="str">
            <v>PHYSIOLOGY</v>
          </cell>
          <cell r="B141" t="str">
            <v>Physiology</v>
          </cell>
          <cell r="C141">
            <v>14</v>
          </cell>
          <cell r="D141" t="str">
            <v>.</v>
          </cell>
          <cell r="E141">
            <v>1.0057</v>
          </cell>
          <cell r="F141">
            <v>3</v>
          </cell>
          <cell r="G141">
            <v>1</v>
          </cell>
          <cell r="H141" t="str">
            <v>.</v>
          </cell>
          <cell r="I141" t="str">
            <v>.</v>
          </cell>
          <cell r="J141">
            <v>1</v>
          </cell>
          <cell r="K141" t="str">
            <v>.</v>
          </cell>
          <cell r="L141" t="str">
            <v>.</v>
          </cell>
          <cell r="M141" t="str">
            <v>.</v>
          </cell>
          <cell r="N141" t="str">
            <v>.</v>
          </cell>
          <cell r="O141" t="str">
            <v>.</v>
          </cell>
          <cell r="P141">
            <v>20.005700000000001</v>
          </cell>
          <cell r="Q141">
            <v>1.2464</v>
          </cell>
          <cell r="R141" t="str">
            <v>.</v>
          </cell>
          <cell r="S141">
            <v>21.252100000000002</v>
          </cell>
          <cell r="T141" t="str">
            <v>.</v>
          </cell>
          <cell r="U141">
            <v>0</v>
          </cell>
          <cell r="V141">
            <v>5.2386999999999997</v>
          </cell>
          <cell r="W141">
            <v>0.51180999999999999</v>
          </cell>
          <cell r="X141">
            <v>27.002610000000001</v>
          </cell>
          <cell r="Y141">
            <v>0</v>
          </cell>
        </row>
        <row r="142">
          <cell r="A142" t="str">
            <v>PSYCHIATRY</v>
          </cell>
          <cell r="B142" t="str">
            <v>Psychiatry</v>
          </cell>
          <cell r="C142">
            <v>3</v>
          </cell>
          <cell r="D142" t="str">
            <v>.</v>
          </cell>
          <cell r="E142">
            <v>3.4541399999999998</v>
          </cell>
          <cell r="F142" t="str">
            <v>.</v>
          </cell>
          <cell r="G142" t="str">
            <v>.</v>
          </cell>
          <cell r="H142">
            <v>9.00244</v>
          </cell>
          <cell r="I142" t="str">
            <v>.</v>
          </cell>
          <cell r="J142" t="str">
            <v>.</v>
          </cell>
          <cell r="K142">
            <v>7</v>
          </cell>
          <cell r="L142" t="str">
            <v>.</v>
          </cell>
          <cell r="M142" t="str">
            <v>.</v>
          </cell>
          <cell r="N142" t="str">
            <v>.</v>
          </cell>
          <cell r="O142">
            <v>1.2219100000000001</v>
          </cell>
          <cell r="P142">
            <v>23.67849</v>
          </cell>
          <cell r="Q142" t="str">
            <v>.</v>
          </cell>
          <cell r="R142">
            <v>3.5211299999999999</v>
          </cell>
          <cell r="S142">
            <v>27.199619999999999</v>
          </cell>
          <cell r="T142" t="str">
            <v>.</v>
          </cell>
          <cell r="U142">
            <v>0</v>
          </cell>
          <cell r="V142">
            <v>3.8042099999999999</v>
          </cell>
          <cell r="W142">
            <v>0.19159000000000001</v>
          </cell>
          <cell r="X142">
            <v>31.195420000000002</v>
          </cell>
          <cell r="Y142">
            <v>0</v>
          </cell>
        </row>
        <row r="143">
          <cell r="A143" t="str">
            <v>RADIOLOGY</v>
          </cell>
          <cell r="B143" t="str">
            <v>Radiology</v>
          </cell>
          <cell r="C143" t="str">
            <v>.</v>
          </cell>
          <cell r="D143" t="str">
            <v>.</v>
          </cell>
          <cell r="E143">
            <v>1</v>
          </cell>
          <cell r="F143" t="str">
            <v>.</v>
          </cell>
          <cell r="G143" t="str">
            <v>.</v>
          </cell>
          <cell r="H143">
            <v>1</v>
          </cell>
          <cell r="I143" t="str">
            <v>.</v>
          </cell>
          <cell r="J143" t="str">
            <v>.</v>
          </cell>
          <cell r="K143" t="str">
            <v>.</v>
          </cell>
          <cell r="L143">
            <v>3</v>
          </cell>
          <cell r="M143" t="str">
            <v>.</v>
          </cell>
          <cell r="N143" t="str">
            <v>.</v>
          </cell>
          <cell r="O143">
            <v>0.29754000000000003</v>
          </cell>
          <cell r="P143">
            <v>5.2975399999999997</v>
          </cell>
          <cell r="Q143" t="str">
            <v>.</v>
          </cell>
          <cell r="R143" t="str">
            <v>.</v>
          </cell>
          <cell r="S143">
            <v>5.2975399999999997</v>
          </cell>
          <cell r="T143" t="str">
            <v>.</v>
          </cell>
          <cell r="U143">
            <v>0</v>
          </cell>
          <cell r="V143">
            <v>1.40221</v>
          </cell>
          <cell r="W143" t="str">
            <v>.</v>
          </cell>
          <cell r="X143">
            <v>6.6997499999999999</v>
          </cell>
          <cell r="Y143">
            <v>0</v>
          </cell>
        </row>
        <row r="144">
          <cell r="A144" t="str">
            <v>SURGERY</v>
          </cell>
          <cell r="B144" t="str">
            <v>Surgery</v>
          </cell>
          <cell r="C144">
            <v>1</v>
          </cell>
          <cell r="D144" t="str">
            <v>.</v>
          </cell>
          <cell r="E144">
            <v>9.9586500000000004</v>
          </cell>
          <cell r="F144" t="str">
            <v>.</v>
          </cell>
          <cell r="G144" t="str">
            <v>.</v>
          </cell>
          <cell r="H144">
            <v>18.958649999999999</v>
          </cell>
          <cell r="I144" t="str">
            <v>.</v>
          </cell>
          <cell r="J144" t="str">
            <v>.</v>
          </cell>
          <cell r="K144">
            <v>66.105140000000006</v>
          </cell>
          <cell r="L144" t="str">
            <v>.</v>
          </cell>
          <cell r="M144" t="str">
            <v>.</v>
          </cell>
          <cell r="N144" t="str">
            <v>.</v>
          </cell>
          <cell r="O144">
            <v>0.92867999999999995</v>
          </cell>
          <cell r="P144">
            <v>96.951120000000003</v>
          </cell>
          <cell r="Q144" t="str">
            <v>.</v>
          </cell>
          <cell r="R144" t="str">
            <v>.</v>
          </cell>
          <cell r="S144">
            <v>96.951120000000003</v>
          </cell>
          <cell r="T144" t="str">
            <v>.</v>
          </cell>
          <cell r="U144">
            <v>0</v>
          </cell>
          <cell r="V144">
            <v>4.9702000000000002</v>
          </cell>
          <cell r="W144" t="str">
            <v>.</v>
          </cell>
          <cell r="X144">
            <v>101.92132000000001</v>
          </cell>
          <cell r="Y144">
            <v>0</v>
          </cell>
        </row>
        <row r="145">
          <cell r="A145" t="str">
            <v>WOMEN'S STUDIES - MEDICINE</v>
          </cell>
          <cell r="B145" t="str">
            <v>Women's Studies - Medicine</v>
          </cell>
          <cell r="C145">
            <v>1</v>
          </cell>
          <cell r="D145" t="str">
            <v>.</v>
          </cell>
          <cell r="E145" t="str">
            <v>.</v>
          </cell>
          <cell r="F145" t="str">
            <v>.</v>
          </cell>
          <cell r="G145" t="str">
            <v>.</v>
          </cell>
          <cell r="H145" t="str">
            <v>.</v>
          </cell>
          <cell r="I145" t="str">
            <v>.</v>
          </cell>
          <cell r="J145" t="str">
            <v>.</v>
          </cell>
          <cell r="K145" t="str">
            <v>.</v>
          </cell>
          <cell r="L145" t="str">
            <v>.</v>
          </cell>
          <cell r="M145" t="str">
            <v>.</v>
          </cell>
          <cell r="N145" t="str">
            <v>.</v>
          </cell>
          <cell r="O145" t="str">
            <v>.</v>
          </cell>
          <cell r="P145">
            <v>1</v>
          </cell>
          <cell r="Q145" t="str">
            <v>.</v>
          </cell>
          <cell r="R145" t="str">
            <v>.</v>
          </cell>
          <cell r="S145">
            <v>1</v>
          </cell>
          <cell r="T145" t="str">
            <v>.</v>
          </cell>
          <cell r="U145">
            <v>0</v>
          </cell>
          <cell r="V145" t="str">
            <v>.</v>
          </cell>
          <cell r="W145" t="str">
            <v>.</v>
          </cell>
          <cell r="X145">
            <v>1</v>
          </cell>
          <cell r="Y145">
            <v>0</v>
          </cell>
        </row>
        <row r="146">
          <cell r="A146" t="str">
            <v>Medicine - Total</v>
          </cell>
          <cell r="B146" t="str">
            <v>Subtotal</v>
          </cell>
          <cell r="C146">
            <v>80.106459999999998</v>
          </cell>
          <cell r="D146">
            <v>0</v>
          </cell>
          <cell r="E146">
            <v>70.022440000000003</v>
          </cell>
          <cell r="F146">
            <v>21.102499999999999</v>
          </cell>
          <cell r="G146">
            <v>5.2964500000000001</v>
          </cell>
          <cell r="H146">
            <v>109.44165000000001</v>
          </cell>
          <cell r="I146">
            <v>2</v>
          </cell>
          <cell r="J146">
            <v>17.040500000000002</v>
          </cell>
          <cell r="K146">
            <v>313.33896999999996</v>
          </cell>
          <cell r="L146">
            <v>14.528449999999999</v>
          </cell>
          <cell r="M146">
            <v>4.9069000000000003</v>
          </cell>
          <cell r="N146">
            <v>5.3398000000000003</v>
          </cell>
          <cell r="O146">
            <v>22.561990000000009</v>
          </cell>
          <cell r="P146">
            <v>665.6861100000001</v>
          </cell>
          <cell r="Q146">
            <v>9.4129500000000004</v>
          </cell>
          <cell r="R146">
            <v>4.1164899999999998</v>
          </cell>
          <cell r="S146">
            <v>679.21554999999989</v>
          </cell>
          <cell r="T146">
            <v>0</v>
          </cell>
          <cell r="U146">
            <v>0</v>
          </cell>
          <cell r="V146">
            <v>178.89991000000001</v>
          </cell>
          <cell r="W146">
            <v>14.678080000000001</v>
          </cell>
          <cell r="X146">
            <v>872.79354000000023</v>
          </cell>
          <cell r="Y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A148" t="str">
            <v>MEDICAL REHABILITATION - SCHOOL OF</v>
          </cell>
          <cell r="B148" t="str">
            <v>Medical Rehabilitation - School of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A149" t="str">
            <v>MEDICAL REHABILITATION</v>
          </cell>
          <cell r="B149" t="str">
            <v>Medical Rehabilitation</v>
          </cell>
          <cell r="C149">
            <v>1</v>
          </cell>
          <cell r="D149" t="str">
            <v>.</v>
          </cell>
          <cell r="E149" t="str">
            <v>.</v>
          </cell>
          <cell r="F149" t="str">
            <v>.</v>
          </cell>
          <cell r="G149" t="str">
            <v>.</v>
          </cell>
          <cell r="H149" t="str">
            <v>.</v>
          </cell>
          <cell r="I149" t="str">
            <v>.</v>
          </cell>
          <cell r="J149" t="str">
            <v>.</v>
          </cell>
          <cell r="K149">
            <v>1</v>
          </cell>
          <cell r="L149" t="str">
            <v>.</v>
          </cell>
          <cell r="M149">
            <v>1</v>
          </cell>
          <cell r="N149" t="str">
            <v>.</v>
          </cell>
          <cell r="O149">
            <v>0.72610999999999992</v>
          </cell>
          <cell r="P149">
            <v>3.7261099999999998</v>
          </cell>
          <cell r="Q149" t="str">
            <v>.</v>
          </cell>
          <cell r="R149">
            <v>5.0099999999999997E-3</v>
          </cell>
          <cell r="S149">
            <v>3.7311199999999998</v>
          </cell>
          <cell r="T149" t="str">
            <v>.</v>
          </cell>
          <cell r="U149">
            <v>0</v>
          </cell>
          <cell r="V149">
            <v>8.6133300000000013</v>
          </cell>
          <cell r="W149">
            <v>1.3764500000000002</v>
          </cell>
          <cell r="X149">
            <v>13.720900000000002</v>
          </cell>
          <cell r="Y149">
            <v>0</v>
          </cell>
        </row>
        <row r="150">
          <cell r="A150" t="str">
            <v>OCCUPATIONAL THERAPY</v>
          </cell>
          <cell r="B150" t="str">
            <v>Occupational Therapy</v>
          </cell>
          <cell r="C150" t="str">
            <v>.</v>
          </cell>
          <cell r="D150" t="str">
            <v>.</v>
          </cell>
          <cell r="E150" t="str">
            <v>.</v>
          </cell>
          <cell r="F150">
            <v>4</v>
          </cell>
          <cell r="G150" t="str">
            <v>.</v>
          </cell>
          <cell r="H150" t="str">
            <v>.</v>
          </cell>
          <cell r="I150">
            <v>0.87395</v>
          </cell>
          <cell r="J150">
            <v>2.9239999999999999</v>
          </cell>
          <cell r="K150">
            <v>0.37762000000000001</v>
          </cell>
          <cell r="L150" t="str">
            <v>.</v>
          </cell>
          <cell r="M150">
            <v>3</v>
          </cell>
          <cell r="N150" t="str">
            <v>.</v>
          </cell>
          <cell r="O150">
            <v>4.2055599999999993</v>
          </cell>
          <cell r="P150">
            <v>15.381129999999999</v>
          </cell>
          <cell r="Q150" t="str">
            <v>.</v>
          </cell>
          <cell r="R150">
            <v>0.15920000000000001</v>
          </cell>
          <cell r="S150">
            <v>15.540329999999999</v>
          </cell>
          <cell r="T150" t="str">
            <v>.</v>
          </cell>
          <cell r="U150">
            <v>0</v>
          </cell>
          <cell r="V150" t="str">
            <v>.</v>
          </cell>
          <cell r="W150">
            <v>9.3399999999999997E-2</v>
          </cell>
          <cell r="X150">
            <v>15.63373</v>
          </cell>
          <cell r="Y150">
            <v>0</v>
          </cell>
        </row>
        <row r="151">
          <cell r="A151" t="str">
            <v>PHYSICAL THERAPY</v>
          </cell>
          <cell r="B151" t="str">
            <v>Physical Therapy</v>
          </cell>
          <cell r="C151" t="str">
            <v>.</v>
          </cell>
          <cell r="D151" t="str">
            <v>.</v>
          </cell>
          <cell r="E151" t="str">
            <v>.</v>
          </cell>
          <cell r="F151">
            <v>5</v>
          </cell>
          <cell r="G151" t="str">
            <v>.</v>
          </cell>
          <cell r="H151" t="str">
            <v>.</v>
          </cell>
          <cell r="I151" t="str">
            <v>.</v>
          </cell>
          <cell r="J151">
            <v>1</v>
          </cell>
          <cell r="K151" t="str">
            <v>.</v>
          </cell>
          <cell r="L151" t="str">
            <v>.</v>
          </cell>
          <cell r="M151">
            <v>3.4196499999999999</v>
          </cell>
          <cell r="N151" t="str">
            <v>.</v>
          </cell>
          <cell r="O151">
            <v>3.6304500000000002</v>
          </cell>
          <cell r="P151">
            <v>13.0501</v>
          </cell>
          <cell r="Q151" t="str">
            <v>.</v>
          </cell>
          <cell r="R151" t="str">
            <v>.</v>
          </cell>
          <cell r="S151">
            <v>13.0501</v>
          </cell>
          <cell r="T151" t="str">
            <v>.</v>
          </cell>
          <cell r="U151">
            <v>0</v>
          </cell>
          <cell r="V151" t="str">
            <v>.</v>
          </cell>
          <cell r="W151">
            <v>3.0130000000000001E-2</v>
          </cell>
          <cell r="X151">
            <v>13.08023</v>
          </cell>
          <cell r="Y151">
            <v>0</v>
          </cell>
        </row>
        <row r="152">
          <cell r="A152" t="str">
            <v>RESPIRATORY THERAPY</v>
          </cell>
          <cell r="B152" t="str">
            <v>Respiratory Therapy</v>
          </cell>
          <cell r="C152" t="str">
            <v>.</v>
          </cell>
          <cell r="D152" t="str">
            <v>.</v>
          </cell>
          <cell r="E152" t="str">
            <v>.</v>
          </cell>
          <cell r="F152" t="str">
            <v>.</v>
          </cell>
          <cell r="G152" t="str">
            <v>.</v>
          </cell>
          <cell r="H152" t="str">
            <v>.</v>
          </cell>
          <cell r="I152" t="str">
            <v>.</v>
          </cell>
          <cell r="J152" t="str">
            <v>.</v>
          </cell>
          <cell r="K152" t="str">
            <v>.</v>
          </cell>
          <cell r="L152" t="str">
            <v>.</v>
          </cell>
          <cell r="M152">
            <v>3.7930999999999999</v>
          </cell>
          <cell r="N152" t="str">
            <v>.</v>
          </cell>
          <cell r="O152">
            <v>1.255E-2</v>
          </cell>
          <cell r="P152">
            <v>3.80565</v>
          </cell>
          <cell r="Q152" t="str">
            <v>.</v>
          </cell>
          <cell r="R152" t="str">
            <v>.</v>
          </cell>
          <cell r="S152">
            <v>3.80565</v>
          </cell>
          <cell r="T152" t="str">
            <v>.</v>
          </cell>
          <cell r="U152">
            <v>0</v>
          </cell>
          <cell r="V152" t="str">
            <v>.</v>
          </cell>
          <cell r="W152" t="str">
            <v>.</v>
          </cell>
          <cell r="X152">
            <v>3.80565</v>
          </cell>
          <cell r="Y152">
            <v>0</v>
          </cell>
        </row>
        <row r="153">
          <cell r="A153" t="str">
            <v>Medical Rehabilitation - Total</v>
          </cell>
          <cell r="B153" t="str">
            <v>Subtotal</v>
          </cell>
          <cell r="C153">
            <v>1</v>
          </cell>
          <cell r="D153">
            <v>0</v>
          </cell>
          <cell r="E153">
            <v>0</v>
          </cell>
          <cell r="F153">
            <v>9</v>
          </cell>
          <cell r="G153">
            <v>0</v>
          </cell>
          <cell r="H153">
            <v>0</v>
          </cell>
          <cell r="I153">
            <v>0.87395</v>
          </cell>
          <cell r="J153">
            <v>3.9239999999999999</v>
          </cell>
          <cell r="K153">
            <v>1.3776200000000001</v>
          </cell>
          <cell r="L153">
            <v>0</v>
          </cell>
          <cell r="M153">
            <v>11.21275</v>
          </cell>
          <cell r="N153">
            <v>0</v>
          </cell>
          <cell r="O153">
            <v>8.5746699999999993</v>
          </cell>
          <cell r="P153">
            <v>35.962989999999998</v>
          </cell>
          <cell r="Q153">
            <v>0</v>
          </cell>
          <cell r="R153">
            <v>0.16420999999999999</v>
          </cell>
          <cell r="S153">
            <v>36.127200000000002</v>
          </cell>
          <cell r="T153">
            <v>0</v>
          </cell>
          <cell r="U153">
            <v>0</v>
          </cell>
          <cell r="V153">
            <v>8.6133300000000013</v>
          </cell>
          <cell r="W153">
            <v>1.4999800000000001</v>
          </cell>
          <cell r="X153">
            <v>46.24051</v>
          </cell>
          <cell r="Y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A155" t="str">
            <v>MUSIC - MARCEL A. DESAUTELS FACULTY OF</v>
          </cell>
          <cell r="B155" t="str">
            <v>Music - Marcel A. Desautels Faculty of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A156" t="str">
            <v>M.A.DESAUTELS FACULTY OF MUSIC</v>
          </cell>
          <cell r="B156" t="str">
            <v>Music</v>
          </cell>
          <cell r="C156">
            <v>2.04386</v>
          </cell>
          <cell r="D156" t="str">
            <v>.</v>
          </cell>
          <cell r="E156" t="str">
            <v>.</v>
          </cell>
          <cell r="F156">
            <v>11</v>
          </cell>
          <cell r="G156">
            <v>1</v>
          </cell>
          <cell r="H156">
            <v>0.50285000000000002</v>
          </cell>
          <cell r="I156">
            <v>1</v>
          </cell>
          <cell r="J156">
            <v>5.7545999999999999</v>
          </cell>
          <cell r="K156" t="str">
            <v>.</v>
          </cell>
          <cell r="L156" t="str">
            <v>.</v>
          </cell>
          <cell r="M156">
            <v>3.7545999999999999</v>
          </cell>
          <cell r="N156">
            <v>1</v>
          </cell>
          <cell r="O156">
            <v>4.3353700000000019</v>
          </cell>
          <cell r="P156">
            <v>30.391280000000002</v>
          </cell>
          <cell r="Q156" t="str">
            <v>.</v>
          </cell>
          <cell r="R156" t="str">
            <v>.</v>
          </cell>
          <cell r="S156">
            <v>30.391280000000002</v>
          </cell>
          <cell r="T156" t="str">
            <v>.</v>
          </cell>
          <cell r="U156">
            <v>0</v>
          </cell>
          <cell r="V156">
            <v>4.8239000000000001</v>
          </cell>
          <cell r="W156">
            <v>3.8478299999999996</v>
          </cell>
          <cell r="X156">
            <v>39.063010000000006</v>
          </cell>
          <cell r="Y156">
            <v>0</v>
          </cell>
        </row>
        <row r="157">
          <cell r="A157" t="str">
            <v>Music - Total</v>
          </cell>
          <cell r="B157" t="str">
            <v>Subtotal</v>
          </cell>
          <cell r="C157">
            <v>2.04386</v>
          </cell>
          <cell r="D157">
            <v>0</v>
          </cell>
          <cell r="E157">
            <v>0</v>
          </cell>
          <cell r="F157">
            <v>11</v>
          </cell>
          <cell r="G157">
            <v>1</v>
          </cell>
          <cell r="H157">
            <v>0.50285000000000002</v>
          </cell>
          <cell r="I157">
            <v>1</v>
          </cell>
          <cell r="J157">
            <v>5.7545999999999999</v>
          </cell>
          <cell r="K157">
            <v>0</v>
          </cell>
          <cell r="L157">
            <v>0</v>
          </cell>
          <cell r="M157">
            <v>3.7545999999999999</v>
          </cell>
          <cell r="N157">
            <v>1</v>
          </cell>
          <cell r="O157">
            <v>4.3353700000000019</v>
          </cell>
          <cell r="P157">
            <v>30.391280000000002</v>
          </cell>
          <cell r="Q157">
            <v>0</v>
          </cell>
          <cell r="R157">
            <v>0</v>
          </cell>
          <cell r="S157">
            <v>30.391280000000002</v>
          </cell>
          <cell r="T157">
            <v>0</v>
          </cell>
          <cell r="U157">
            <v>0</v>
          </cell>
          <cell r="V157">
            <v>4.8239000000000001</v>
          </cell>
          <cell r="W157">
            <v>3.8478299999999996</v>
          </cell>
          <cell r="X157">
            <v>39.063010000000006</v>
          </cell>
          <cell r="Y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A159" t="str">
            <v>NURSING - FACULTY OF</v>
          </cell>
          <cell r="B159" t="str">
            <v>Nursing - Faculty of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A160" t="str">
            <v>FACULTY OF NURSING</v>
          </cell>
          <cell r="B160" t="str">
            <v>Nursing</v>
          </cell>
          <cell r="C160">
            <v>6.2502499999999994</v>
          </cell>
          <cell r="D160" t="str">
            <v>.</v>
          </cell>
          <cell r="E160" t="str">
            <v>.</v>
          </cell>
          <cell r="F160">
            <v>10</v>
          </cell>
          <cell r="G160">
            <v>1</v>
          </cell>
          <cell r="H160" t="str">
            <v>.</v>
          </cell>
          <cell r="I160">
            <v>1</v>
          </cell>
          <cell r="J160">
            <v>5</v>
          </cell>
          <cell r="K160" t="str">
            <v>.</v>
          </cell>
          <cell r="L160">
            <v>1</v>
          </cell>
          <cell r="M160">
            <v>28</v>
          </cell>
          <cell r="N160">
            <v>15.852010000000002</v>
          </cell>
          <cell r="O160">
            <v>22.285949999999996</v>
          </cell>
          <cell r="P160">
            <v>90.388210000000001</v>
          </cell>
          <cell r="Q160">
            <v>1</v>
          </cell>
          <cell r="R160">
            <v>0.76193</v>
          </cell>
          <cell r="S160">
            <v>92.150140000000007</v>
          </cell>
          <cell r="T160" t="str">
            <v>.</v>
          </cell>
          <cell r="U160">
            <v>0</v>
          </cell>
          <cell r="V160">
            <v>16.737480000000001</v>
          </cell>
          <cell r="W160">
            <v>2.74655</v>
          </cell>
          <cell r="X160">
            <v>111.63417000000001</v>
          </cell>
          <cell r="Y160">
            <v>0</v>
          </cell>
        </row>
        <row r="161">
          <cell r="A161" t="str">
            <v>Nursing - Total</v>
          </cell>
          <cell r="B161" t="str">
            <v>Subtotal</v>
          </cell>
          <cell r="C161">
            <v>6.2502499999999994</v>
          </cell>
          <cell r="D161">
            <v>0</v>
          </cell>
          <cell r="E161">
            <v>0</v>
          </cell>
          <cell r="F161">
            <v>10</v>
          </cell>
          <cell r="G161">
            <v>1</v>
          </cell>
          <cell r="H161">
            <v>0</v>
          </cell>
          <cell r="I161">
            <v>1</v>
          </cell>
          <cell r="J161">
            <v>5</v>
          </cell>
          <cell r="K161">
            <v>0</v>
          </cell>
          <cell r="L161">
            <v>1</v>
          </cell>
          <cell r="M161">
            <v>28</v>
          </cell>
          <cell r="N161">
            <v>15.852010000000002</v>
          </cell>
          <cell r="O161">
            <v>22.285949999999996</v>
          </cell>
          <cell r="P161">
            <v>90.388210000000001</v>
          </cell>
          <cell r="Q161">
            <v>1</v>
          </cell>
          <cell r="R161">
            <v>0.76193</v>
          </cell>
          <cell r="S161">
            <v>92.150140000000007</v>
          </cell>
          <cell r="T161">
            <v>0</v>
          </cell>
          <cell r="U161">
            <v>0</v>
          </cell>
          <cell r="V161">
            <v>16.737480000000001</v>
          </cell>
          <cell r="W161">
            <v>2.74655</v>
          </cell>
          <cell r="X161">
            <v>111.63417000000001</v>
          </cell>
          <cell r="Y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A163" t="str">
            <v>PHARMACY - FACULTY OF</v>
          </cell>
          <cell r="B163" t="str">
            <v>Pharmacy - Faculty of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A164" t="str">
            <v>FACULTY OF PHARMACY</v>
          </cell>
          <cell r="B164" t="str">
            <v>Pharmacy</v>
          </cell>
          <cell r="C164">
            <v>8.5852000000000004</v>
          </cell>
          <cell r="D164" t="str">
            <v>.</v>
          </cell>
          <cell r="E164" t="str">
            <v>.</v>
          </cell>
          <cell r="F164">
            <v>1</v>
          </cell>
          <cell r="G164">
            <v>3</v>
          </cell>
          <cell r="H164" t="str">
            <v>.</v>
          </cell>
          <cell r="I164">
            <v>1</v>
          </cell>
          <cell r="J164">
            <v>2.6776</v>
          </cell>
          <cell r="K164" t="str">
            <v>.</v>
          </cell>
          <cell r="L164" t="str">
            <v>.</v>
          </cell>
          <cell r="M164">
            <v>4.0472000000000001</v>
          </cell>
          <cell r="N164" t="str">
            <v>.</v>
          </cell>
          <cell r="O164">
            <v>1.33955</v>
          </cell>
          <cell r="P164">
            <v>21.649549999999998</v>
          </cell>
          <cell r="Q164" t="str">
            <v>.</v>
          </cell>
          <cell r="R164">
            <v>0.51051000000000002</v>
          </cell>
          <cell r="S164">
            <v>22.160059999999998</v>
          </cell>
          <cell r="T164" t="str">
            <v>.</v>
          </cell>
          <cell r="U164">
            <v>0</v>
          </cell>
          <cell r="V164">
            <v>8.6684699999999992</v>
          </cell>
          <cell r="W164">
            <v>1.1924600000000001</v>
          </cell>
          <cell r="X164">
            <v>32.020989999999998</v>
          </cell>
          <cell r="Y164">
            <v>0</v>
          </cell>
        </row>
        <row r="165">
          <cell r="A165" t="str">
            <v>Pharmacy - Total</v>
          </cell>
          <cell r="B165" t="str">
            <v>Subtotal</v>
          </cell>
          <cell r="C165">
            <v>8.5852000000000004</v>
          </cell>
          <cell r="D165">
            <v>0</v>
          </cell>
          <cell r="E165">
            <v>0</v>
          </cell>
          <cell r="F165">
            <v>1</v>
          </cell>
          <cell r="G165">
            <v>3</v>
          </cell>
          <cell r="H165">
            <v>0</v>
          </cell>
          <cell r="I165">
            <v>1</v>
          </cell>
          <cell r="J165">
            <v>2.6776</v>
          </cell>
          <cell r="K165">
            <v>0</v>
          </cell>
          <cell r="L165">
            <v>0</v>
          </cell>
          <cell r="M165">
            <v>4.0472000000000001</v>
          </cell>
          <cell r="N165">
            <v>0</v>
          </cell>
          <cell r="O165">
            <v>1.33955</v>
          </cell>
          <cell r="P165">
            <v>21.649549999999998</v>
          </cell>
          <cell r="Q165">
            <v>0</v>
          </cell>
          <cell r="R165">
            <v>0.51051000000000002</v>
          </cell>
          <cell r="S165">
            <v>22.160059999999998</v>
          </cell>
          <cell r="T165">
            <v>0</v>
          </cell>
          <cell r="U165">
            <v>0</v>
          </cell>
          <cell r="V165">
            <v>8.6684699999999992</v>
          </cell>
          <cell r="W165">
            <v>1.1924600000000001</v>
          </cell>
          <cell r="X165">
            <v>32.020989999999998</v>
          </cell>
          <cell r="Y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A167" t="str">
            <v>SCIENCE - FACULTY OF</v>
          </cell>
          <cell r="B167" t="str">
            <v>Science - Faculty of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A168" t="str">
            <v>FACULTY OF SCIENCE</v>
          </cell>
          <cell r="B168" t="str">
            <v>Science - General</v>
          </cell>
          <cell r="C168">
            <v>3</v>
          </cell>
          <cell r="D168" t="str">
            <v>.</v>
          </cell>
          <cell r="E168" t="str">
            <v>.</v>
          </cell>
          <cell r="F168">
            <v>1</v>
          </cell>
          <cell r="G168" t="str">
            <v>.</v>
          </cell>
          <cell r="H168" t="str">
            <v>.</v>
          </cell>
          <cell r="I168" t="str">
            <v>.</v>
          </cell>
          <cell r="J168" t="str">
            <v>.</v>
          </cell>
          <cell r="K168" t="str">
            <v>.</v>
          </cell>
          <cell r="L168" t="str">
            <v>.</v>
          </cell>
          <cell r="M168" t="str">
            <v>.</v>
          </cell>
          <cell r="N168" t="str">
            <v>.</v>
          </cell>
          <cell r="O168" t="str">
            <v>.</v>
          </cell>
          <cell r="P168">
            <v>4</v>
          </cell>
          <cell r="Q168" t="str">
            <v>.</v>
          </cell>
          <cell r="R168" t="str">
            <v>.</v>
          </cell>
          <cell r="S168">
            <v>4</v>
          </cell>
          <cell r="T168" t="str">
            <v>.</v>
          </cell>
          <cell r="U168">
            <v>0</v>
          </cell>
          <cell r="V168">
            <v>15.94938</v>
          </cell>
          <cell r="W168">
            <v>3.6426400000000001</v>
          </cell>
          <cell r="X168">
            <v>23.592019999999998</v>
          </cell>
          <cell r="Y168">
            <v>0</v>
          </cell>
        </row>
        <row r="169">
          <cell r="A169" t="str">
            <v>BIOLOGICAL SCIENCES</v>
          </cell>
          <cell r="B169" t="str">
            <v>Biological Sciences</v>
          </cell>
          <cell r="C169">
            <v>6</v>
          </cell>
          <cell r="D169" t="str">
            <v>.</v>
          </cell>
          <cell r="E169">
            <v>1.2557400000000001</v>
          </cell>
          <cell r="F169">
            <v>11</v>
          </cell>
          <cell r="G169">
            <v>2</v>
          </cell>
          <cell r="H169" t="str">
            <v>.</v>
          </cell>
          <cell r="I169">
            <v>1</v>
          </cell>
          <cell r="J169">
            <v>4.7545999999999999</v>
          </cell>
          <cell r="K169" t="str">
            <v>.</v>
          </cell>
          <cell r="L169" t="str">
            <v>.</v>
          </cell>
          <cell r="M169">
            <v>5.2502499999999994</v>
          </cell>
          <cell r="N169" t="str">
            <v>.</v>
          </cell>
          <cell r="O169">
            <v>0.77403</v>
          </cell>
          <cell r="P169">
            <v>32.034620000000004</v>
          </cell>
          <cell r="Q169" t="str">
            <v>.</v>
          </cell>
          <cell r="R169">
            <v>0.39217000000000002</v>
          </cell>
          <cell r="S169">
            <v>32.426790000000004</v>
          </cell>
          <cell r="T169" t="str">
            <v>.</v>
          </cell>
          <cell r="U169">
            <v>0</v>
          </cell>
          <cell r="V169">
            <v>13.325550000000002</v>
          </cell>
          <cell r="W169">
            <v>5.1834099999999985</v>
          </cell>
          <cell r="X169">
            <v>50.935749999999999</v>
          </cell>
          <cell r="Y169">
            <v>0</v>
          </cell>
        </row>
        <row r="170">
          <cell r="A170" t="str">
            <v>CHEMISTRY</v>
          </cell>
          <cell r="B170" t="str">
            <v>Chemistry</v>
          </cell>
          <cell r="C170">
            <v>7</v>
          </cell>
          <cell r="D170" t="str">
            <v>.</v>
          </cell>
          <cell r="E170" t="str">
            <v>.</v>
          </cell>
          <cell r="F170">
            <v>4</v>
          </cell>
          <cell r="G170">
            <v>3</v>
          </cell>
          <cell r="H170" t="str">
            <v>.</v>
          </cell>
          <cell r="I170" t="str">
            <v>.</v>
          </cell>
          <cell r="J170">
            <v>2</v>
          </cell>
          <cell r="K170" t="str">
            <v>.</v>
          </cell>
          <cell r="L170" t="str">
            <v>.</v>
          </cell>
          <cell r="M170">
            <v>5.7043699999999999</v>
          </cell>
          <cell r="N170" t="str">
            <v>.</v>
          </cell>
          <cell r="O170">
            <v>0.35059999999999997</v>
          </cell>
          <cell r="P170">
            <v>22.054970000000001</v>
          </cell>
          <cell r="Q170" t="str">
            <v>.</v>
          </cell>
          <cell r="R170">
            <v>8.5279999999999995E-2</v>
          </cell>
          <cell r="S170">
            <v>22.140250000000002</v>
          </cell>
          <cell r="T170" t="str">
            <v>.</v>
          </cell>
          <cell r="U170">
            <v>0</v>
          </cell>
          <cell r="V170">
            <v>14.196559999999998</v>
          </cell>
          <cell r="W170">
            <v>3.45391</v>
          </cell>
          <cell r="X170">
            <v>39.79072</v>
          </cell>
          <cell r="Y170">
            <v>0</v>
          </cell>
        </row>
        <row r="171">
          <cell r="A171" t="str">
            <v>COMPUTER SCIENCE</v>
          </cell>
          <cell r="B171" t="str">
            <v>Computer Science</v>
          </cell>
          <cell r="C171">
            <v>7</v>
          </cell>
          <cell r="D171" t="str">
            <v>.</v>
          </cell>
          <cell r="E171" t="str">
            <v>.</v>
          </cell>
          <cell r="F171">
            <v>8</v>
          </cell>
          <cell r="G171">
            <v>1</v>
          </cell>
          <cell r="H171" t="str">
            <v>.</v>
          </cell>
          <cell r="I171" t="str">
            <v>.</v>
          </cell>
          <cell r="J171">
            <v>3</v>
          </cell>
          <cell r="K171" t="str">
            <v>.</v>
          </cell>
          <cell r="L171" t="str">
            <v>.</v>
          </cell>
          <cell r="M171">
            <v>6</v>
          </cell>
          <cell r="N171" t="str">
            <v>.</v>
          </cell>
          <cell r="O171">
            <v>0.68803999999999998</v>
          </cell>
          <cell r="P171">
            <v>25.688040000000001</v>
          </cell>
          <cell r="Q171" t="str">
            <v>.</v>
          </cell>
          <cell r="R171" t="str">
            <v>.</v>
          </cell>
          <cell r="S171">
            <v>25.688040000000001</v>
          </cell>
          <cell r="T171" t="str">
            <v>.</v>
          </cell>
          <cell r="U171">
            <v>0</v>
          </cell>
          <cell r="V171">
            <v>8</v>
          </cell>
          <cell r="W171">
            <v>2.7048400000000004</v>
          </cell>
          <cell r="X171">
            <v>36.392879999999998</v>
          </cell>
          <cell r="Y171">
            <v>0</v>
          </cell>
        </row>
        <row r="172">
          <cell r="A172" t="str">
            <v>MATHEMATICS</v>
          </cell>
          <cell r="B172" t="str">
            <v>Mathematics</v>
          </cell>
          <cell r="C172">
            <v>9</v>
          </cell>
          <cell r="D172" t="str">
            <v>.</v>
          </cell>
          <cell r="E172">
            <v>3.26823</v>
          </cell>
          <cell r="F172">
            <v>7</v>
          </cell>
          <cell r="G172">
            <v>2</v>
          </cell>
          <cell r="H172" t="str">
            <v>.</v>
          </cell>
          <cell r="I172" t="str">
            <v>.</v>
          </cell>
          <cell r="J172">
            <v>2</v>
          </cell>
          <cell r="K172" t="str">
            <v>.</v>
          </cell>
          <cell r="L172" t="str">
            <v>.</v>
          </cell>
          <cell r="M172">
            <v>5</v>
          </cell>
          <cell r="N172" t="str">
            <v>.</v>
          </cell>
          <cell r="O172">
            <v>1.6687799999999999</v>
          </cell>
          <cell r="P172">
            <v>29.937010000000001</v>
          </cell>
          <cell r="Q172" t="str">
            <v>.</v>
          </cell>
          <cell r="R172" t="str">
            <v>.</v>
          </cell>
          <cell r="S172">
            <v>29.937010000000001</v>
          </cell>
          <cell r="T172" t="str">
            <v>.</v>
          </cell>
          <cell r="U172">
            <v>0</v>
          </cell>
          <cell r="V172">
            <v>1.67777</v>
          </cell>
          <cell r="W172">
            <v>4.9642900000000001</v>
          </cell>
          <cell r="X172">
            <v>36.579070000000002</v>
          </cell>
          <cell r="Y172">
            <v>0</v>
          </cell>
        </row>
        <row r="173">
          <cell r="A173" t="str">
            <v>MICROBIOLOGY</v>
          </cell>
          <cell r="B173" t="str">
            <v>Microbiology</v>
          </cell>
          <cell r="C173">
            <v>3</v>
          </cell>
          <cell r="D173" t="str">
            <v>.</v>
          </cell>
          <cell r="E173" t="str">
            <v>.</v>
          </cell>
          <cell r="F173">
            <v>8</v>
          </cell>
          <cell r="G173">
            <v>1</v>
          </cell>
          <cell r="H173" t="str">
            <v>.</v>
          </cell>
          <cell r="I173" t="str">
            <v>.</v>
          </cell>
          <cell r="J173">
            <v>1</v>
          </cell>
          <cell r="K173" t="str">
            <v>.</v>
          </cell>
          <cell r="L173" t="str">
            <v>.</v>
          </cell>
          <cell r="M173">
            <v>2</v>
          </cell>
          <cell r="N173" t="str">
            <v>.</v>
          </cell>
          <cell r="O173">
            <v>0.90855999999999981</v>
          </cell>
          <cell r="P173">
            <v>15.90856</v>
          </cell>
          <cell r="Q173" t="str">
            <v>.</v>
          </cell>
          <cell r="R173">
            <v>0.50112000000000001</v>
          </cell>
          <cell r="S173">
            <v>16.409679999999998</v>
          </cell>
          <cell r="T173" t="str">
            <v>.</v>
          </cell>
          <cell r="U173">
            <v>0</v>
          </cell>
          <cell r="V173">
            <v>2.0794700000000002</v>
          </cell>
          <cell r="W173">
            <v>2.0688999999999997</v>
          </cell>
          <cell r="X173">
            <v>20.558049999999998</v>
          </cell>
          <cell r="Y173">
            <v>0</v>
          </cell>
        </row>
        <row r="174">
          <cell r="A174" t="str">
            <v>PHYSICS &amp; ASTRONOMY</v>
          </cell>
          <cell r="B174" t="str">
            <v>Physics &amp; Astronomy</v>
          </cell>
          <cell r="C174">
            <v>11</v>
          </cell>
          <cell r="D174" t="str">
            <v>.</v>
          </cell>
          <cell r="E174">
            <v>0.50285000000000002</v>
          </cell>
          <cell r="F174">
            <v>5</v>
          </cell>
          <cell r="G174">
            <v>2</v>
          </cell>
          <cell r="H174" t="str">
            <v>.</v>
          </cell>
          <cell r="I174" t="str">
            <v>.</v>
          </cell>
          <cell r="J174">
            <v>2</v>
          </cell>
          <cell r="K174" t="str">
            <v>.</v>
          </cell>
          <cell r="L174" t="str">
            <v>.</v>
          </cell>
          <cell r="M174" t="str">
            <v>.</v>
          </cell>
          <cell r="N174" t="str">
            <v>.</v>
          </cell>
          <cell r="O174">
            <v>0.49349000000000004</v>
          </cell>
          <cell r="P174">
            <v>20.996340000000004</v>
          </cell>
          <cell r="Q174" t="str">
            <v>.</v>
          </cell>
          <cell r="R174" t="str">
            <v>.</v>
          </cell>
          <cell r="S174">
            <v>20.996340000000004</v>
          </cell>
          <cell r="T174" t="str">
            <v>.</v>
          </cell>
          <cell r="U174">
            <v>0</v>
          </cell>
          <cell r="V174">
            <v>7.7490699999999997</v>
          </cell>
          <cell r="W174">
            <v>2.1407299999999996</v>
          </cell>
          <cell r="X174">
            <v>30.886140000000005</v>
          </cell>
          <cell r="Y174">
            <v>0</v>
          </cell>
        </row>
        <row r="175">
          <cell r="A175" t="str">
            <v>STATISTICS</v>
          </cell>
          <cell r="B175" t="str">
            <v>Statistics</v>
          </cell>
          <cell r="C175">
            <v>3</v>
          </cell>
          <cell r="D175" t="str">
            <v>.</v>
          </cell>
          <cell r="E175" t="str">
            <v>.</v>
          </cell>
          <cell r="F175">
            <v>2</v>
          </cell>
          <cell r="G175">
            <v>1</v>
          </cell>
          <cell r="H175" t="str">
            <v>.</v>
          </cell>
          <cell r="I175" t="str">
            <v>.</v>
          </cell>
          <cell r="J175">
            <v>4.7545999999999999</v>
          </cell>
          <cell r="K175" t="str">
            <v>.</v>
          </cell>
          <cell r="L175" t="str">
            <v>.</v>
          </cell>
          <cell r="M175">
            <v>2.7545999999999999</v>
          </cell>
          <cell r="N175" t="str">
            <v>.</v>
          </cell>
          <cell r="O175">
            <v>0.5794999999999999</v>
          </cell>
          <cell r="P175">
            <v>14.088699999999999</v>
          </cell>
          <cell r="Q175" t="str">
            <v>.</v>
          </cell>
          <cell r="R175">
            <v>0.10281999999999999</v>
          </cell>
          <cell r="S175">
            <v>14.191519999999999</v>
          </cell>
          <cell r="T175" t="str">
            <v>.</v>
          </cell>
          <cell r="U175">
            <v>0</v>
          </cell>
          <cell r="V175">
            <v>3</v>
          </cell>
          <cell r="W175">
            <v>1.4771500000000002</v>
          </cell>
          <cell r="X175">
            <v>18.668669999999999</v>
          </cell>
          <cell r="Y175">
            <v>0</v>
          </cell>
        </row>
        <row r="176">
          <cell r="A176" t="str">
            <v>Science - Total</v>
          </cell>
          <cell r="B176" t="str">
            <v>Subtotal</v>
          </cell>
          <cell r="C176">
            <v>49</v>
          </cell>
          <cell r="D176">
            <v>0</v>
          </cell>
          <cell r="E176">
            <v>5.0268200000000007</v>
          </cell>
          <cell r="F176">
            <v>46</v>
          </cell>
          <cell r="G176">
            <v>12</v>
          </cell>
          <cell r="H176">
            <v>0</v>
          </cell>
          <cell r="I176">
            <v>1</v>
          </cell>
          <cell r="J176">
            <v>19.5092</v>
          </cell>
          <cell r="K176">
            <v>0</v>
          </cell>
          <cell r="L176">
            <v>0</v>
          </cell>
          <cell r="M176">
            <v>26.709219999999998</v>
          </cell>
          <cell r="N176">
            <v>0</v>
          </cell>
          <cell r="O176">
            <v>5.4629999999999992</v>
          </cell>
          <cell r="P176">
            <v>164.70823999999999</v>
          </cell>
          <cell r="Q176">
            <v>0</v>
          </cell>
          <cell r="R176">
            <v>1.0813900000000001</v>
          </cell>
          <cell r="S176">
            <v>165.78963000000002</v>
          </cell>
          <cell r="T176">
            <v>0</v>
          </cell>
          <cell r="U176">
            <v>0</v>
          </cell>
          <cell r="V176">
            <v>65.977800000000002</v>
          </cell>
          <cell r="W176">
            <v>25.635869999999997</v>
          </cell>
          <cell r="X176">
            <v>257.4033</v>
          </cell>
          <cell r="Y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A178" t="str">
            <v>SOCIAL WORK - FACULTY OF</v>
          </cell>
          <cell r="B178" t="str">
            <v>Social Work - Faculty of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A179" t="str">
            <v>FACULTY OF SOCIAL WORK</v>
          </cell>
          <cell r="B179" t="str">
            <v>Social Work</v>
          </cell>
          <cell r="C179">
            <v>6</v>
          </cell>
          <cell r="D179" t="str">
            <v>.</v>
          </cell>
          <cell r="E179" t="str">
            <v>.</v>
          </cell>
          <cell r="F179">
            <v>12.793099999999999</v>
          </cell>
          <cell r="G179" t="str">
            <v>.</v>
          </cell>
          <cell r="H179" t="str">
            <v>.</v>
          </cell>
          <cell r="I179" t="str">
            <v>.</v>
          </cell>
          <cell r="J179">
            <v>6.0048500000000002</v>
          </cell>
          <cell r="K179" t="str">
            <v>.</v>
          </cell>
          <cell r="L179">
            <v>1.0013799999999999</v>
          </cell>
          <cell r="M179">
            <v>9</v>
          </cell>
          <cell r="N179">
            <v>1.9239999999999999</v>
          </cell>
          <cell r="O179">
            <v>5.1653199999999995</v>
          </cell>
          <cell r="P179">
            <v>41.888649999999998</v>
          </cell>
          <cell r="Q179" t="str">
            <v>.</v>
          </cell>
          <cell r="R179">
            <v>0.44045999999999996</v>
          </cell>
          <cell r="S179">
            <v>42.32911</v>
          </cell>
          <cell r="T179" t="str">
            <v>.</v>
          </cell>
          <cell r="U179">
            <v>0</v>
          </cell>
          <cell r="V179">
            <v>18.931440000000002</v>
          </cell>
          <cell r="W179">
            <v>1.7269699999999999</v>
          </cell>
          <cell r="X179">
            <v>62.987520000000004</v>
          </cell>
          <cell r="Y179">
            <v>0</v>
          </cell>
        </row>
        <row r="180">
          <cell r="A180" t="str">
            <v>Social Work - Total</v>
          </cell>
          <cell r="B180" t="str">
            <v>Subtotal</v>
          </cell>
          <cell r="C180">
            <v>6</v>
          </cell>
          <cell r="D180">
            <v>0</v>
          </cell>
          <cell r="E180">
            <v>0</v>
          </cell>
          <cell r="F180">
            <v>12.793099999999999</v>
          </cell>
          <cell r="G180">
            <v>0</v>
          </cell>
          <cell r="H180">
            <v>0</v>
          </cell>
          <cell r="I180">
            <v>0</v>
          </cell>
          <cell r="J180">
            <v>6.0048500000000002</v>
          </cell>
          <cell r="K180">
            <v>0</v>
          </cell>
          <cell r="L180">
            <v>1.0013799999999999</v>
          </cell>
          <cell r="M180">
            <v>9</v>
          </cell>
          <cell r="N180">
            <v>1.9239999999999999</v>
          </cell>
          <cell r="O180">
            <v>5.1653199999999995</v>
          </cell>
          <cell r="P180">
            <v>41.888649999999998</v>
          </cell>
          <cell r="Q180">
            <v>0</v>
          </cell>
          <cell r="R180">
            <v>0.44045999999999996</v>
          </cell>
          <cell r="S180">
            <v>42.32911</v>
          </cell>
          <cell r="T180">
            <v>0</v>
          </cell>
          <cell r="U180">
            <v>0</v>
          </cell>
          <cell r="V180">
            <v>18.931440000000002</v>
          </cell>
          <cell r="W180">
            <v>1.7269699999999999</v>
          </cell>
          <cell r="X180">
            <v>62.987520000000004</v>
          </cell>
          <cell r="Y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0</v>
          </cell>
          <cell r="B182" t="str">
            <v>University 1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A183" t="str">
            <v>UNIVERSITY 1</v>
          </cell>
          <cell r="B183" t="str">
            <v>University 1</v>
          </cell>
          <cell r="C183" t="str">
            <v>.</v>
          </cell>
          <cell r="D183" t="str">
            <v>.</v>
          </cell>
          <cell r="E183" t="str">
            <v>.</v>
          </cell>
          <cell r="F183" t="str">
            <v>.</v>
          </cell>
          <cell r="G183" t="str">
            <v>.</v>
          </cell>
          <cell r="H183" t="str">
            <v>.</v>
          </cell>
          <cell r="I183" t="str">
            <v>.</v>
          </cell>
          <cell r="J183" t="str">
            <v>.</v>
          </cell>
          <cell r="K183" t="str">
            <v>.</v>
          </cell>
          <cell r="L183" t="str">
            <v>.</v>
          </cell>
          <cell r="M183">
            <v>1</v>
          </cell>
          <cell r="N183" t="str">
            <v>.</v>
          </cell>
          <cell r="O183">
            <v>6.6299999999999998E-2</v>
          </cell>
          <cell r="P183">
            <v>1.0663</v>
          </cell>
          <cell r="Q183" t="str">
            <v>.</v>
          </cell>
          <cell r="R183">
            <v>0.36271999999999999</v>
          </cell>
          <cell r="S183">
            <v>1.42902</v>
          </cell>
          <cell r="T183" t="str">
            <v>.</v>
          </cell>
          <cell r="U183">
            <v>0</v>
          </cell>
          <cell r="V183">
            <v>12.20158</v>
          </cell>
          <cell r="W183">
            <v>3.8150900000000001</v>
          </cell>
          <cell r="X183">
            <v>17.445689999999999</v>
          </cell>
          <cell r="Y183">
            <v>0</v>
          </cell>
        </row>
        <row r="184">
          <cell r="A184" t="str">
            <v>University 1 - Total</v>
          </cell>
          <cell r="B184" t="str">
            <v>Subtotal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0</v>
          </cell>
          <cell r="O184">
            <v>6.6299999999999998E-2</v>
          </cell>
          <cell r="P184">
            <v>1.0663</v>
          </cell>
          <cell r="Q184">
            <v>0</v>
          </cell>
          <cell r="R184">
            <v>0.36271999999999999</v>
          </cell>
          <cell r="S184">
            <v>1.42902</v>
          </cell>
          <cell r="T184">
            <v>0</v>
          </cell>
          <cell r="U184">
            <v>0</v>
          </cell>
          <cell r="V184">
            <v>12.20158</v>
          </cell>
          <cell r="W184">
            <v>3.8150900000000001</v>
          </cell>
          <cell r="X184">
            <v>17.445689999999999</v>
          </cell>
          <cell r="Y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 t="str">
            <v>FACULTY/SCHOOL SUMMARY</v>
          </cell>
          <cell r="B186" t="str">
            <v>FACULTY/SCHOOL SUMMARY</v>
          </cell>
          <cell r="C186">
            <v>388.68277</v>
          </cell>
          <cell r="D186">
            <v>2</v>
          </cell>
          <cell r="E186">
            <v>90.934930000000008</v>
          </cell>
          <cell r="F186">
            <v>300.79094999999995</v>
          </cell>
          <cell r="G186">
            <v>60.29645</v>
          </cell>
          <cell r="H186">
            <v>116.50006</v>
          </cell>
          <cell r="I186">
            <v>18.873950000000001</v>
          </cell>
          <cell r="J186">
            <v>179.45350000000002</v>
          </cell>
          <cell r="K186">
            <v>321.99763999999993</v>
          </cell>
          <cell r="L186">
            <v>21.539530000000003</v>
          </cell>
          <cell r="M186">
            <v>161.05707000000001</v>
          </cell>
          <cell r="N186">
            <v>48.817730000000005</v>
          </cell>
          <cell r="O186">
            <v>146.24443000000002</v>
          </cell>
          <cell r="P186">
            <v>1857.1890100000005</v>
          </cell>
          <cell r="Q186">
            <v>0</v>
          </cell>
          <cell r="R186">
            <v>0</v>
          </cell>
          <cell r="S186">
            <v>1890.4791599999996</v>
          </cell>
          <cell r="T186">
            <v>0</v>
          </cell>
          <cell r="U186">
            <v>0</v>
          </cell>
          <cell r="V186">
            <v>770.28282000000002</v>
          </cell>
          <cell r="W186">
            <v>131.30984999999998</v>
          </cell>
          <cell r="X186">
            <v>2792.0718300000003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 t="str">
            <v>ACADEMIC SUPPORT AND ADMINISTRATIVE UNITS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A189" t="str">
            <v>PRESIDENT -  OFFICE OF</v>
          </cell>
          <cell r="B189" t="str">
            <v>President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A190" t="str">
            <v>OFFICE OF THE PRESIDENT</v>
          </cell>
          <cell r="B190" t="str">
            <v>President - Office of</v>
          </cell>
          <cell r="C190">
            <v>1</v>
          </cell>
          <cell r="D190" t="str">
            <v>.</v>
          </cell>
          <cell r="E190" t="str">
            <v>.</v>
          </cell>
          <cell r="F190" t="str">
            <v>.</v>
          </cell>
          <cell r="G190" t="str">
            <v>.</v>
          </cell>
          <cell r="H190" t="str">
            <v>.</v>
          </cell>
          <cell r="I190" t="str">
            <v>.</v>
          </cell>
          <cell r="J190" t="str">
            <v>.</v>
          </cell>
          <cell r="K190" t="str">
            <v>.</v>
          </cell>
          <cell r="L190" t="str">
            <v>.</v>
          </cell>
          <cell r="M190" t="str">
            <v>.</v>
          </cell>
          <cell r="N190" t="str">
            <v>.</v>
          </cell>
          <cell r="O190" t="str">
            <v>.</v>
          </cell>
          <cell r="P190">
            <v>1</v>
          </cell>
          <cell r="Q190" t="str">
            <v>.</v>
          </cell>
          <cell r="R190" t="str">
            <v>.</v>
          </cell>
          <cell r="S190">
            <v>1</v>
          </cell>
          <cell r="T190" t="str">
            <v>.</v>
          </cell>
          <cell r="U190">
            <v>0</v>
          </cell>
          <cell r="V190">
            <v>4.75075</v>
          </cell>
          <cell r="W190" t="str">
            <v>.</v>
          </cell>
          <cell r="X190">
            <v>5.75075</v>
          </cell>
          <cell r="Y190">
            <v>0</v>
          </cell>
        </row>
        <row r="191">
          <cell r="A191" t="str">
            <v>UNIVERSITY SECRETARY</v>
          </cell>
          <cell r="B191" t="str">
            <v>University Secretary</v>
          </cell>
          <cell r="C191" t="str">
            <v>.</v>
          </cell>
          <cell r="D191" t="str">
            <v>.</v>
          </cell>
          <cell r="E191" t="str">
            <v>.</v>
          </cell>
          <cell r="F191" t="str">
            <v>.</v>
          </cell>
          <cell r="G191" t="str">
            <v>.</v>
          </cell>
          <cell r="H191" t="str">
            <v>.</v>
          </cell>
          <cell r="I191" t="str">
            <v>.</v>
          </cell>
          <cell r="J191" t="str">
            <v>.</v>
          </cell>
          <cell r="K191" t="str">
            <v>.</v>
          </cell>
          <cell r="L191" t="str">
            <v>.</v>
          </cell>
          <cell r="M191" t="str">
            <v>.</v>
          </cell>
          <cell r="N191" t="str">
            <v>.</v>
          </cell>
          <cell r="O191" t="str">
            <v>.</v>
          </cell>
          <cell r="P191">
            <v>0</v>
          </cell>
          <cell r="Q191" t="str">
            <v>.</v>
          </cell>
          <cell r="R191" t="str">
            <v>.</v>
          </cell>
          <cell r="S191">
            <v>0</v>
          </cell>
          <cell r="T191" t="str">
            <v>.</v>
          </cell>
          <cell r="U191">
            <v>0</v>
          </cell>
          <cell r="V191">
            <v>3.4774000000000003</v>
          </cell>
          <cell r="W191">
            <v>0.61226999999999998</v>
          </cell>
          <cell r="X191">
            <v>4.0896699999999999</v>
          </cell>
          <cell r="Y191">
            <v>0</v>
          </cell>
        </row>
        <row r="192">
          <cell r="A192" t="str">
            <v>PRESIDENT -  Total</v>
          </cell>
          <cell r="B192" t="str">
            <v>Subtotal</v>
          </cell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</v>
          </cell>
          <cell r="Q192">
            <v>0</v>
          </cell>
          <cell r="R192">
            <v>0</v>
          </cell>
          <cell r="S192">
            <v>1</v>
          </cell>
          <cell r="T192">
            <v>0</v>
          </cell>
          <cell r="U192">
            <v>0</v>
          </cell>
          <cell r="V192">
            <v>8.2281499999999994</v>
          </cell>
          <cell r="W192">
            <v>0.61226999999999998</v>
          </cell>
          <cell r="X192">
            <v>9.8404199999999999</v>
          </cell>
          <cell r="Y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A194">
            <v>0</v>
          </cell>
          <cell r="B194" t="str">
            <v>Vice-President (Academic) &amp; Provost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A196" t="str">
            <v>V.P. (ACADEMIC) &amp; PROVOST</v>
          </cell>
          <cell r="B196" t="str">
            <v>Vice-President (Acad) &amp; Provost - Office of</v>
          </cell>
          <cell r="C196">
            <v>1</v>
          </cell>
          <cell r="D196" t="str">
            <v>.</v>
          </cell>
          <cell r="E196" t="str">
            <v>.</v>
          </cell>
          <cell r="F196" t="str">
            <v>.</v>
          </cell>
          <cell r="G196" t="str">
            <v>.</v>
          </cell>
          <cell r="H196" t="str">
            <v>.</v>
          </cell>
          <cell r="I196" t="str">
            <v>.</v>
          </cell>
          <cell r="J196" t="str">
            <v>.</v>
          </cell>
          <cell r="K196" t="str">
            <v>.</v>
          </cell>
          <cell r="L196" t="str">
            <v>.</v>
          </cell>
          <cell r="M196" t="str">
            <v>.</v>
          </cell>
          <cell r="N196" t="str">
            <v>.</v>
          </cell>
          <cell r="O196" t="str">
            <v>.</v>
          </cell>
          <cell r="P196">
            <v>1</v>
          </cell>
          <cell r="Q196" t="str">
            <v>.</v>
          </cell>
          <cell r="R196" t="str">
            <v>.</v>
          </cell>
          <cell r="S196">
            <v>1</v>
          </cell>
          <cell r="T196" t="str">
            <v>.</v>
          </cell>
          <cell r="U196">
            <v>0</v>
          </cell>
          <cell r="V196">
            <v>9.1561799999999991</v>
          </cell>
          <cell r="W196">
            <v>0.25728000000000001</v>
          </cell>
          <cell r="X196">
            <v>10.413459999999999</v>
          </cell>
          <cell r="Y196">
            <v>0</v>
          </cell>
        </row>
        <row r="197">
          <cell r="A197" t="str">
            <v>VICE-PRESIDENT(ACAD) &amp; PROVOST - Total</v>
          </cell>
          <cell r="B197" t="str">
            <v>Unit Subtotal</v>
          </cell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</v>
          </cell>
          <cell r="Q197">
            <v>0</v>
          </cell>
          <cell r="R197">
            <v>0</v>
          </cell>
          <cell r="S197">
            <v>1</v>
          </cell>
          <cell r="T197">
            <v>0</v>
          </cell>
          <cell r="U197">
            <v>0</v>
          </cell>
          <cell r="V197">
            <v>9.1561799999999991</v>
          </cell>
          <cell r="W197">
            <v>0.25728000000000001</v>
          </cell>
          <cell r="X197">
            <v>10.413459999999999</v>
          </cell>
          <cell r="Y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A199" t="str">
            <v>VICE-PROVOST (ACAD PLAN&amp;PROG)</v>
          </cell>
          <cell r="B199" t="str">
            <v>Vice-Provost (Acad Planning &amp; Programs) - Office of</v>
          </cell>
          <cell r="C199">
            <v>1</v>
          </cell>
          <cell r="D199" t="str">
            <v>.</v>
          </cell>
          <cell r="E199" t="str">
            <v>.</v>
          </cell>
          <cell r="F199" t="str">
            <v>.</v>
          </cell>
          <cell r="G199" t="str">
            <v>.</v>
          </cell>
          <cell r="H199" t="str">
            <v>.</v>
          </cell>
          <cell r="I199" t="str">
            <v>.</v>
          </cell>
          <cell r="J199" t="str">
            <v>.</v>
          </cell>
          <cell r="K199" t="str">
            <v>.</v>
          </cell>
          <cell r="L199" t="str">
            <v>.</v>
          </cell>
          <cell r="M199" t="str">
            <v>.</v>
          </cell>
          <cell r="N199" t="str">
            <v>.</v>
          </cell>
          <cell r="O199" t="str">
            <v>.</v>
          </cell>
          <cell r="P199">
            <v>1</v>
          </cell>
          <cell r="Q199" t="str">
            <v>.</v>
          </cell>
          <cell r="R199" t="str">
            <v>.</v>
          </cell>
          <cell r="S199">
            <v>1</v>
          </cell>
          <cell r="T199" t="str">
            <v>.</v>
          </cell>
          <cell r="U199">
            <v>0</v>
          </cell>
          <cell r="V199" t="str">
            <v>.</v>
          </cell>
          <cell r="W199" t="str">
            <v>.</v>
          </cell>
          <cell r="X199">
            <v>1</v>
          </cell>
          <cell r="Y199">
            <v>0</v>
          </cell>
        </row>
        <row r="200">
          <cell r="A200" t="str">
            <v>INSTITUTIONAL ANALYSIS</v>
          </cell>
          <cell r="B200" t="str">
            <v>Institutional Analysis</v>
          </cell>
          <cell r="C200" t="str">
            <v>.</v>
          </cell>
          <cell r="D200" t="str">
            <v>.</v>
          </cell>
          <cell r="E200" t="str">
            <v>.</v>
          </cell>
          <cell r="F200" t="str">
            <v>.</v>
          </cell>
          <cell r="G200" t="str">
            <v>.</v>
          </cell>
          <cell r="H200" t="str">
            <v>.</v>
          </cell>
          <cell r="I200" t="str">
            <v>.</v>
          </cell>
          <cell r="J200" t="str">
            <v>.</v>
          </cell>
          <cell r="K200" t="str">
            <v>.</v>
          </cell>
          <cell r="L200" t="str">
            <v>.</v>
          </cell>
          <cell r="M200" t="str">
            <v>.</v>
          </cell>
          <cell r="N200" t="str">
            <v>.</v>
          </cell>
          <cell r="O200" t="str">
            <v>.</v>
          </cell>
          <cell r="P200">
            <v>0</v>
          </cell>
          <cell r="Q200" t="str">
            <v>.</v>
          </cell>
          <cell r="R200" t="str">
            <v>.</v>
          </cell>
          <cell r="S200">
            <v>0</v>
          </cell>
          <cell r="T200" t="str">
            <v>.</v>
          </cell>
          <cell r="U200">
            <v>0</v>
          </cell>
          <cell r="V200">
            <v>6.1092499999999994</v>
          </cell>
          <cell r="W200" t="str">
            <v>.</v>
          </cell>
          <cell r="X200">
            <v>6.1092499999999994</v>
          </cell>
          <cell r="Y200">
            <v>0</v>
          </cell>
        </row>
        <row r="201">
          <cell r="A201" t="str">
            <v>VICE-PROVOST(ACAD PLAN &amp; PROG) - Total</v>
          </cell>
          <cell r="B201" t="str">
            <v>Unit Subtotal</v>
          </cell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</v>
          </cell>
          <cell r="Q201">
            <v>0</v>
          </cell>
          <cell r="R201">
            <v>0</v>
          </cell>
          <cell r="S201">
            <v>1</v>
          </cell>
          <cell r="T201">
            <v>0</v>
          </cell>
          <cell r="U201">
            <v>0</v>
          </cell>
          <cell r="V201">
            <v>6.1092499999999994</v>
          </cell>
          <cell r="W201">
            <v>0</v>
          </cell>
          <cell r="X201">
            <v>7.1092499999999994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A203" t="str">
            <v>VICE-PROVOST (ACAD AFFAIRS)</v>
          </cell>
          <cell r="B203" t="str">
            <v>Vice-Provost (Acad Affairs) - Office of</v>
          </cell>
          <cell r="C203" t="str">
            <v>.</v>
          </cell>
          <cell r="D203" t="str">
            <v>.</v>
          </cell>
          <cell r="E203" t="str">
            <v>.</v>
          </cell>
          <cell r="F203">
            <v>1</v>
          </cell>
          <cell r="G203" t="str">
            <v>.</v>
          </cell>
          <cell r="H203" t="str">
            <v>.</v>
          </cell>
          <cell r="I203" t="str">
            <v>.</v>
          </cell>
          <cell r="J203" t="str">
            <v>.</v>
          </cell>
          <cell r="K203" t="str">
            <v>.</v>
          </cell>
          <cell r="L203" t="str">
            <v>.</v>
          </cell>
          <cell r="M203" t="str">
            <v>.</v>
          </cell>
          <cell r="N203" t="str">
            <v>.</v>
          </cell>
          <cell r="O203" t="str">
            <v>.</v>
          </cell>
          <cell r="P203">
            <v>1</v>
          </cell>
          <cell r="Q203" t="str">
            <v>.</v>
          </cell>
          <cell r="R203" t="str">
            <v>.</v>
          </cell>
          <cell r="S203">
            <v>1</v>
          </cell>
          <cell r="T203" t="str">
            <v>.</v>
          </cell>
          <cell r="U203">
            <v>0</v>
          </cell>
          <cell r="V203">
            <v>1</v>
          </cell>
          <cell r="W203" t="str">
            <v>.</v>
          </cell>
          <cell r="X203">
            <v>2</v>
          </cell>
          <cell r="Y203">
            <v>0</v>
          </cell>
        </row>
        <row r="204">
          <cell r="A204" t="str">
            <v>UNIVERSITY TEACHING SERVICES</v>
          </cell>
          <cell r="B204" t="str">
            <v>University Teaching Services</v>
          </cell>
          <cell r="C204" t="str">
            <v>.</v>
          </cell>
          <cell r="D204" t="str">
            <v>.</v>
          </cell>
          <cell r="E204" t="str">
            <v>.</v>
          </cell>
          <cell r="F204" t="str">
            <v>.</v>
          </cell>
          <cell r="G204" t="str">
            <v>.</v>
          </cell>
          <cell r="H204" t="str">
            <v>.</v>
          </cell>
          <cell r="I204" t="str">
            <v>.</v>
          </cell>
          <cell r="J204" t="str">
            <v>.</v>
          </cell>
          <cell r="K204" t="str">
            <v>.</v>
          </cell>
          <cell r="L204" t="str">
            <v>.</v>
          </cell>
          <cell r="M204" t="str">
            <v>.</v>
          </cell>
          <cell r="N204">
            <v>1.7512300000000001</v>
          </cell>
          <cell r="O204">
            <v>0.44508999999999999</v>
          </cell>
          <cell r="P204">
            <v>2.1963200000000001</v>
          </cell>
          <cell r="Q204" t="str">
            <v>.</v>
          </cell>
          <cell r="R204" t="str">
            <v>.</v>
          </cell>
          <cell r="S204">
            <v>2.1963200000000001</v>
          </cell>
          <cell r="T204" t="str">
            <v>.</v>
          </cell>
          <cell r="U204">
            <v>0</v>
          </cell>
          <cell r="V204">
            <v>4.1078000000000001</v>
          </cell>
          <cell r="W204" t="str">
            <v>.</v>
          </cell>
          <cell r="X204">
            <v>6.3041200000000002</v>
          </cell>
          <cell r="Y204">
            <v>0</v>
          </cell>
        </row>
        <row r="205">
          <cell r="A205" t="str">
            <v>VICE-PROVOST (ACAD AFFAIRS) - Total</v>
          </cell>
          <cell r="B205" t="str">
            <v>Unit Subtotal</v>
          </cell>
          <cell r="C205">
            <v>0</v>
          </cell>
          <cell r="D205">
            <v>0</v>
          </cell>
          <cell r="E205">
            <v>0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1.7512300000000001</v>
          </cell>
          <cell r="O205">
            <v>0.44508999999999999</v>
          </cell>
          <cell r="P205">
            <v>3.1963200000000001</v>
          </cell>
          <cell r="Q205">
            <v>0</v>
          </cell>
          <cell r="R205">
            <v>0</v>
          </cell>
          <cell r="S205">
            <v>3.1963200000000001</v>
          </cell>
          <cell r="T205">
            <v>0</v>
          </cell>
          <cell r="U205">
            <v>0</v>
          </cell>
          <cell r="V205">
            <v>5.1078000000000001</v>
          </cell>
          <cell r="W205">
            <v>0</v>
          </cell>
          <cell r="X205">
            <v>8.3041200000000011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A207" t="str">
            <v>VICE-PROVOST (STUDENT AFFAIRS)</v>
          </cell>
          <cell r="B207" t="str">
            <v>Vice-Provost (Student Affairs) - Office of</v>
          </cell>
          <cell r="C207" t="str">
            <v>.</v>
          </cell>
          <cell r="D207" t="str">
            <v>.</v>
          </cell>
          <cell r="E207" t="str">
            <v>.</v>
          </cell>
          <cell r="F207" t="str">
            <v>.</v>
          </cell>
          <cell r="G207" t="str">
            <v>.</v>
          </cell>
          <cell r="H207" t="str">
            <v>.</v>
          </cell>
          <cell r="I207" t="str">
            <v>.</v>
          </cell>
          <cell r="J207" t="str">
            <v>.</v>
          </cell>
          <cell r="K207" t="str">
            <v>.</v>
          </cell>
          <cell r="L207" t="str">
            <v>.</v>
          </cell>
          <cell r="M207" t="str">
            <v>.</v>
          </cell>
          <cell r="N207" t="str">
            <v>.</v>
          </cell>
          <cell r="O207" t="str">
            <v>.</v>
          </cell>
          <cell r="P207">
            <v>0</v>
          </cell>
          <cell r="Q207" t="str">
            <v>.</v>
          </cell>
          <cell r="R207" t="str">
            <v>.</v>
          </cell>
          <cell r="S207">
            <v>0</v>
          </cell>
          <cell r="T207" t="str">
            <v>.</v>
          </cell>
          <cell r="U207">
            <v>0</v>
          </cell>
          <cell r="V207">
            <v>3</v>
          </cell>
          <cell r="W207" t="str">
            <v>.</v>
          </cell>
          <cell r="X207">
            <v>3</v>
          </cell>
          <cell r="Y207">
            <v>0</v>
          </cell>
        </row>
        <row r="208">
          <cell r="A208" t="str">
            <v>ENROLMENT SERVICES</v>
          </cell>
          <cell r="B208" t="str">
            <v>Enrolment Services</v>
          </cell>
          <cell r="C208" t="str">
            <v>.</v>
          </cell>
          <cell r="D208" t="str">
            <v>.</v>
          </cell>
          <cell r="E208" t="str">
            <v>.</v>
          </cell>
          <cell r="F208" t="str">
            <v>.</v>
          </cell>
          <cell r="G208" t="str">
            <v>.</v>
          </cell>
          <cell r="H208" t="str">
            <v>.</v>
          </cell>
          <cell r="I208" t="str">
            <v>.</v>
          </cell>
          <cell r="J208" t="str">
            <v>.</v>
          </cell>
          <cell r="K208" t="str">
            <v>.</v>
          </cell>
          <cell r="L208" t="str">
            <v>.</v>
          </cell>
          <cell r="M208">
            <v>5</v>
          </cell>
          <cell r="N208">
            <v>1</v>
          </cell>
          <cell r="O208">
            <v>13.89209</v>
          </cell>
          <cell r="P208">
            <v>19.89209</v>
          </cell>
          <cell r="Q208" t="str">
            <v>.</v>
          </cell>
          <cell r="R208" t="str">
            <v>.</v>
          </cell>
          <cell r="S208">
            <v>19.89209</v>
          </cell>
          <cell r="T208" t="str">
            <v>.</v>
          </cell>
          <cell r="U208">
            <v>0</v>
          </cell>
          <cell r="V208">
            <v>36.835639999999998</v>
          </cell>
          <cell r="W208">
            <v>5.7243199999999996</v>
          </cell>
          <cell r="X208">
            <v>62.452049999999993</v>
          </cell>
          <cell r="Y208">
            <v>0</v>
          </cell>
        </row>
        <row r="209">
          <cell r="A209" t="str">
            <v>STUDENT LIFE</v>
          </cell>
          <cell r="B209" t="str">
            <v>Student Life</v>
          </cell>
          <cell r="C209" t="str">
            <v>.</v>
          </cell>
          <cell r="D209" t="str">
            <v>.</v>
          </cell>
          <cell r="E209" t="str">
            <v>.</v>
          </cell>
          <cell r="F209" t="str">
            <v>.</v>
          </cell>
          <cell r="G209" t="str">
            <v>.</v>
          </cell>
          <cell r="H209" t="str">
            <v>.</v>
          </cell>
          <cell r="I209" t="str">
            <v>.</v>
          </cell>
          <cell r="J209" t="str">
            <v>.</v>
          </cell>
          <cell r="K209" t="str">
            <v>.</v>
          </cell>
          <cell r="L209" t="str">
            <v>.</v>
          </cell>
          <cell r="M209" t="str">
            <v>.</v>
          </cell>
          <cell r="N209" t="str">
            <v>.</v>
          </cell>
          <cell r="O209" t="str">
            <v>.</v>
          </cell>
          <cell r="P209">
            <v>0</v>
          </cell>
          <cell r="Q209" t="str">
            <v>.</v>
          </cell>
          <cell r="R209" t="str">
            <v>.</v>
          </cell>
          <cell r="S209">
            <v>0</v>
          </cell>
          <cell r="T209" t="str">
            <v>.</v>
          </cell>
          <cell r="U209">
            <v>0</v>
          </cell>
          <cell r="V209">
            <v>1.8248999999999997</v>
          </cell>
          <cell r="W209">
            <v>0.89801999999999993</v>
          </cell>
          <cell r="X209">
            <v>2.7229199999999998</v>
          </cell>
          <cell r="Y209">
            <v>0</v>
          </cell>
        </row>
        <row r="210">
          <cell r="A210" t="str">
            <v>REGISTRAR</v>
          </cell>
          <cell r="B210" t="str">
            <v>Registrar's Office</v>
          </cell>
          <cell r="C210" t="str">
            <v>.</v>
          </cell>
          <cell r="D210" t="str">
            <v>.</v>
          </cell>
          <cell r="E210" t="str">
            <v>.</v>
          </cell>
          <cell r="F210" t="str">
            <v>.</v>
          </cell>
          <cell r="G210" t="str">
            <v>.</v>
          </cell>
          <cell r="H210" t="str">
            <v>.</v>
          </cell>
          <cell r="I210" t="str">
            <v>.</v>
          </cell>
          <cell r="J210" t="str">
            <v>.</v>
          </cell>
          <cell r="K210" t="str">
            <v>.</v>
          </cell>
          <cell r="L210" t="str">
            <v>.</v>
          </cell>
          <cell r="M210" t="str">
            <v>.</v>
          </cell>
          <cell r="N210" t="str">
            <v>.</v>
          </cell>
          <cell r="O210" t="str">
            <v>.</v>
          </cell>
          <cell r="P210">
            <v>0</v>
          </cell>
          <cell r="Q210" t="str">
            <v>.</v>
          </cell>
          <cell r="R210" t="str">
            <v>.</v>
          </cell>
          <cell r="S210">
            <v>0</v>
          </cell>
          <cell r="T210" t="str">
            <v>.</v>
          </cell>
          <cell r="U210">
            <v>0</v>
          </cell>
          <cell r="V210">
            <v>23.401029999999999</v>
          </cell>
          <cell r="W210">
            <v>2.4994299999999998</v>
          </cell>
          <cell r="X210">
            <v>25.900459999999999</v>
          </cell>
          <cell r="Y210">
            <v>0</v>
          </cell>
        </row>
        <row r="211">
          <cell r="A211" t="str">
            <v>STUDENT SERVICES</v>
          </cell>
          <cell r="B211" t="str">
            <v>Student Services</v>
          </cell>
          <cell r="C211" t="str">
            <v>.</v>
          </cell>
          <cell r="D211" t="str">
            <v>.</v>
          </cell>
          <cell r="E211" t="str">
            <v>.</v>
          </cell>
          <cell r="F211">
            <v>4</v>
          </cell>
          <cell r="G211" t="str">
            <v>.</v>
          </cell>
          <cell r="H211">
            <v>0.25409999999999999</v>
          </cell>
          <cell r="I211">
            <v>1</v>
          </cell>
          <cell r="J211" t="str">
            <v>.</v>
          </cell>
          <cell r="K211" t="str">
            <v>.</v>
          </cell>
          <cell r="L211" t="str">
            <v>.</v>
          </cell>
          <cell r="M211">
            <v>6.3446499999999997</v>
          </cell>
          <cell r="N211">
            <v>4.1547400000000003</v>
          </cell>
          <cell r="O211">
            <v>11.453800000000003</v>
          </cell>
          <cell r="P211">
            <v>27.20729</v>
          </cell>
          <cell r="Q211" t="str">
            <v>.</v>
          </cell>
          <cell r="R211" t="str">
            <v>.</v>
          </cell>
          <cell r="S211">
            <v>27.20729</v>
          </cell>
          <cell r="T211" t="str">
            <v>.</v>
          </cell>
          <cell r="U211">
            <v>0</v>
          </cell>
          <cell r="V211">
            <v>38.594900000000003</v>
          </cell>
          <cell r="W211">
            <v>9.6725600000000007</v>
          </cell>
          <cell r="X211">
            <v>75.47475</v>
          </cell>
          <cell r="Y211">
            <v>0</v>
          </cell>
        </row>
        <row r="212">
          <cell r="A212" t="str">
            <v>BISON SPORT &amp; ACTIVE LIVING CE</v>
          </cell>
          <cell r="B212" t="str">
            <v>Sport &amp; Active Living Centre</v>
          </cell>
          <cell r="C212" t="str">
            <v>.</v>
          </cell>
          <cell r="D212" t="str">
            <v>.</v>
          </cell>
          <cell r="E212" t="str">
            <v>.</v>
          </cell>
          <cell r="F212" t="str">
            <v>.</v>
          </cell>
          <cell r="G212" t="str">
            <v>.</v>
          </cell>
          <cell r="H212" t="str">
            <v>.</v>
          </cell>
          <cell r="I212" t="str">
            <v>.</v>
          </cell>
          <cell r="J212" t="str">
            <v>.</v>
          </cell>
          <cell r="K212" t="str">
            <v>.</v>
          </cell>
          <cell r="L212" t="str">
            <v>.</v>
          </cell>
          <cell r="M212">
            <v>11</v>
          </cell>
          <cell r="N212">
            <v>1</v>
          </cell>
          <cell r="O212">
            <v>22.809180000000005</v>
          </cell>
          <cell r="P212">
            <v>34.809180000000005</v>
          </cell>
          <cell r="Q212" t="str">
            <v>.</v>
          </cell>
          <cell r="R212" t="str">
            <v>.</v>
          </cell>
          <cell r="S212">
            <v>34.809180000000005</v>
          </cell>
          <cell r="T212" t="str">
            <v>.</v>
          </cell>
          <cell r="U212">
            <v>0</v>
          </cell>
          <cell r="V212">
            <v>35.757390000000001</v>
          </cell>
          <cell r="W212">
            <v>16.096649999999993</v>
          </cell>
          <cell r="X212">
            <v>86.66322000000001</v>
          </cell>
          <cell r="Y212">
            <v>0</v>
          </cell>
        </row>
        <row r="213">
          <cell r="A213" t="str">
            <v>VICE-PROVOST (STUDENT AFFAIRS) - Total</v>
          </cell>
          <cell r="B213" t="str">
            <v>Unit Subtotal</v>
          </cell>
          <cell r="C213">
            <v>0</v>
          </cell>
          <cell r="D213">
            <v>0</v>
          </cell>
          <cell r="E213">
            <v>0</v>
          </cell>
          <cell r="F213">
            <v>4</v>
          </cell>
          <cell r="G213">
            <v>0</v>
          </cell>
          <cell r="H213">
            <v>0.25409999999999999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22.344650000000001</v>
          </cell>
          <cell r="N213">
            <v>6.1547400000000003</v>
          </cell>
          <cell r="O213">
            <v>48.155070000000009</v>
          </cell>
          <cell r="P213">
            <v>81.908559999999994</v>
          </cell>
          <cell r="Q213">
            <v>0</v>
          </cell>
          <cell r="R213">
            <v>0</v>
          </cell>
          <cell r="S213">
            <v>81.908559999999994</v>
          </cell>
          <cell r="T213">
            <v>0</v>
          </cell>
          <cell r="U213">
            <v>0</v>
          </cell>
          <cell r="V213">
            <v>139.41386</v>
          </cell>
          <cell r="W213">
            <v>34.890979999999999</v>
          </cell>
          <cell r="X213">
            <v>256.21339999999998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 t="str">
            <v>Colleges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A216" t="str">
            <v>ST. JOHN COLLEGE</v>
          </cell>
          <cell r="B216" t="str">
            <v>St. John's College</v>
          </cell>
          <cell r="C216" t="str">
            <v>.</v>
          </cell>
          <cell r="D216" t="str">
            <v>.</v>
          </cell>
          <cell r="E216" t="str">
            <v>.</v>
          </cell>
          <cell r="F216" t="str">
            <v>.</v>
          </cell>
          <cell r="G216" t="str">
            <v>.</v>
          </cell>
          <cell r="H216" t="str">
            <v>.</v>
          </cell>
          <cell r="I216" t="str">
            <v>.</v>
          </cell>
          <cell r="J216" t="str">
            <v>.</v>
          </cell>
          <cell r="K216" t="str">
            <v>.</v>
          </cell>
          <cell r="L216" t="str">
            <v>.</v>
          </cell>
          <cell r="M216" t="str">
            <v>.</v>
          </cell>
          <cell r="N216" t="str">
            <v>.</v>
          </cell>
          <cell r="O216" t="str">
            <v>.</v>
          </cell>
          <cell r="P216">
            <v>0</v>
          </cell>
          <cell r="Q216" t="str">
            <v>.</v>
          </cell>
          <cell r="R216" t="str">
            <v>.</v>
          </cell>
          <cell r="S216">
            <v>0</v>
          </cell>
          <cell r="T216" t="str">
            <v>.</v>
          </cell>
          <cell r="U216">
            <v>0</v>
          </cell>
          <cell r="V216">
            <v>3.99715</v>
          </cell>
          <cell r="W216">
            <v>4.4389999999999999E-2</v>
          </cell>
          <cell r="X216">
            <v>4.0415400000000004</v>
          </cell>
          <cell r="Y216">
            <v>0</v>
          </cell>
        </row>
        <row r="217">
          <cell r="A217" t="str">
            <v>ST. PAUL COLLEGE</v>
          </cell>
          <cell r="B217" t="str">
            <v>St. Paul's College</v>
          </cell>
          <cell r="C217" t="str">
            <v>.</v>
          </cell>
          <cell r="D217" t="str">
            <v>.</v>
          </cell>
          <cell r="E217" t="str">
            <v>.</v>
          </cell>
          <cell r="F217">
            <v>1</v>
          </cell>
          <cell r="G217" t="str">
            <v>.</v>
          </cell>
          <cell r="H217">
            <v>1</v>
          </cell>
          <cell r="I217" t="str">
            <v>.</v>
          </cell>
          <cell r="J217">
            <v>0.67374999999999996</v>
          </cell>
          <cell r="K217" t="str">
            <v>.</v>
          </cell>
          <cell r="L217">
            <v>0.67374999999999996</v>
          </cell>
          <cell r="M217" t="str">
            <v>.</v>
          </cell>
          <cell r="N217" t="str">
            <v>.</v>
          </cell>
          <cell r="O217">
            <v>0.37567</v>
          </cell>
          <cell r="P217">
            <v>3.7231700000000001</v>
          </cell>
          <cell r="Q217" t="str">
            <v>.</v>
          </cell>
          <cell r="R217">
            <v>0.12419999999999999</v>
          </cell>
          <cell r="S217">
            <v>3.8473700000000002</v>
          </cell>
          <cell r="T217" t="str">
            <v>.</v>
          </cell>
          <cell r="U217">
            <v>0</v>
          </cell>
          <cell r="V217">
            <v>6.1944999999999997</v>
          </cell>
          <cell r="W217">
            <v>0.27049999999999996</v>
          </cell>
          <cell r="X217">
            <v>10.31237</v>
          </cell>
          <cell r="Y217">
            <v>0</v>
          </cell>
        </row>
        <row r="218">
          <cell r="A218" t="str">
            <v>UNIVERSITY COLLEGE</v>
          </cell>
          <cell r="B218" t="str">
            <v>University College</v>
          </cell>
          <cell r="C218" t="str">
            <v>.</v>
          </cell>
          <cell r="D218" t="str">
            <v>.</v>
          </cell>
          <cell r="E218" t="str">
            <v>.</v>
          </cell>
          <cell r="F218" t="str">
            <v>.</v>
          </cell>
          <cell r="G218" t="str">
            <v>.</v>
          </cell>
          <cell r="H218" t="str">
            <v>.</v>
          </cell>
          <cell r="I218" t="str">
            <v>.</v>
          </cell>
          <cell r="J218" t="str">
            <v>.</v>
          </cell>
          <cell r="K218" t="str">
            <v>.</v>
          </cell>
          <cell r="L218" t="str">
            <v>.</v>
          </cell>
          <cell r="M218" t="str">
            <v>.</v>
          </cell>
          <cell r="N218" t="str">
            <v>.</v>
          </cell>
          <cell r="O218" t="str">
            <v>.</v>
          </cell>
          <cell r="P218">
            <v>0</v>
          </cell>
          <cell r="Q218" t="str">
            <v>.</v>
          </cell>
          <cell r="R218" t="str">
            <v>.</v>
          </cell>
          <cell r="S218">
            <v>0</v>
          </cell>
          <cell r="T218" t="str">
            <v>.</v>
          </cell>
          <cell r="U218">
            <v>0</v>
          </cell>
          <cell r="V218">
            <v>1</v>
          </cell>
          <cell r="W218" t="str">
            <v>.</v>
          </cell>
          <cell r="X218">
            <v>1</v>
          </cell>
          <cell r="Y218">
            <v>0</v>
          </cell>
        </row>
        <row r="219">
          <cell r="A219" t="str">
            <v>COLLEGES - Total</v>
          </cell>
          <cell r="B219" t="str">
            <v>Unit Subtotal</v>
          </cell>
          <cell r="C219">
            <v>0</v>
          </cell>
          <cell r="D219">
            <v>0</v>
          </cell>
          <cell r="E219">
            <v>0</v>
          </cell>
          <cell r="F219">
            <v>1</v>
          </cell>
          <cell r="G219">
            <v>0</v>
          </cell>
          <cell r="H219">
            <v>1</v>
          </cell>
          <cell r="I219">
            <v>0</v>
          </cell>
          <cell r="J219">
            <v>0.67374999999999996</v>
          </cell>
          <cell r="K219">
            <v>0</v>
          </cell>
          <cell r="L219">
            <v>0.67374999999999996</v>
          </cell>
          <cell r="M219">
            <v>0</v>
          </cell>
          <cell r="N219">
            <v>0</v>
          </cell>
          <cell r="O219">
            <v>0.37567</v>
          </cell>
          <cell r="P219">
            <v>3.7231700000000001</v>
          </cell>
          <cell r="Q219">
            <v>0</v>
          </cell>
          <cell r="R219">
            <v>0.12419999999999999</v>
          </cell>
          <cell r="S219">
            <v>3.8473700000000002</v>
          </cell>
          <cell r="T219">
            <v>0</v>
          </cell>
          <cell r="U219">
            <v>0</v>
          </cell>
          <cell r="V219">
            <v>11.191649999999999</v>
          </cell>
          <cell r="W219">
            <v>0.31488999999999995</v>
          </cell>
          <cell r="X219">
            <v>15.353909999999999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 t="str">
            <v>Libraries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A222" t="str">
            <v>LIBRARIES</v>
          </cell>
          <cell r="B222" t="str">
            <v>Libraries - General</v>
          </cell>
          <cell r="C222" t="str">
            <v>.</v>
          </cell>
          <cell r="D222" t="str">
            <v>.</v>
          </cell>
          <cell r="E222" t="str">
            <v>.</v>
          </cell>
          <cell r="F222" t="str">
            <v>.</v>
          </cell>
          <cell r="G222" t="str">
            <v>.</v>
          </cell>
          <cell r="H222" t="str">
            <v>.</v>
          </cell>
          <cell r="I222" t="str">
            <v>.</v>
          </cell>
          <cell r="J222" t="str">
            <v>.</v>
          </cell>
          <cell r="K222" t="str">
            <v>.</v>
          </cell>
          <cell r="L222" t="str">
            <v>.</v>
          </cell>
          <cell r="M222" t="str">
            <v>.</v>
          </cell>
          <cell r="N222" t="str">
            <v>.</v>
          </cell>
          <cell r="O222" t="str">
            <v>.</v>
          </cell>
          <cell r="P222">
            <v>0</v>
          </cell>
          <cell r="Q222" t="str">
            <v>.</v>
          </cell>
          <cell r="R222" t="str">
            <v>.</v>
          </cell>
          <cell r="S222">
            <v>0</v>
          </cell>
          <cell r="T222">
            <v>8</v>
          </cell>
          <cell r="U222">
            <v>0</v>
          </cell>
          <cell r="V222">
            <v>14.933850000000001</v>
          </cell>
          <cell r="W222">
            <v>2.2863199999999999</v>
          </cell>
          <cell r="X222">
            <v>25.22017</v>
          </cell>
          <cell r="Y222">
            <v>0</v>
          </cell>
        </row>
        <row r="223">
          <cell r="A223" t="str">
            <v>DISCOVERY &amp; DELIVERY SERVICES</v>
          </cell>
          <cell r="B223" t="str">
            <v>Discovery and Delivery Services</v>
          </cell>
          <cell r="C223" t="str">
            <v>.</v>
          </cell>
          <cell r="D223" t="str">
            <v>.</v>
          </cell>
          <cell r="E223" t="str">
            <v>.</v>
          </cell>
          <cell r="F223" t="str">
            <v>.</v>
          </cell>
          <cell r="G223" t="str">
            <v>.</v>
          </cell>
          <cell r="H223" t="str">
            <v>.</v>
          </cell>
          <cell r="I223" t="str">
            <v>.</v>
          </cell>
          <cell r="J223" t="str">
            <v>.</v>
          </cell>
          <cell r="K223" t="str">
            <v>.</v>
          </cell>
          <cell r="L223" t="str">
            <v>.</v>
          </cell>
          <cell r="M223" t="str">
            <v>.</v>
          </cell>
          <cell r="N223" t="str">
            <v>.</v>
          </cell>
          <cell r="O223" t="str">
            <v>.</v>
          </cell>
          <cell r="P223">
            <v>0</v>
          </cell>
          <cell r="Q223" t="str">
            <v>.</v>
          </cell>
          <cell r="R223" t="str">
            <v>.</v>
          </cell>
          <cell r="S223">
            <v>0</v>
          </cell>
          <cell r="T223">
            <v>4</v>
          </cell>
          <cell r="U223">
            <v>0</v>
          </cell>
          <cell r="V223">
            <v>20.448140000000002</v>
          </cell>
          <cell r="W223" t="str">
            <v>.</v>
          </cell>
          <cell r="X223">
            <v>24.448140000000002</v>
          </cell>
          <cell r="Y223">
            <v>0</v>
          </cell>
        </row>
        <row r="224">
          <cell r="A224" t="str">
            <v>AD COHEN MANAGEMENT LIBRARY</v>
          </cell>
          <cell r="B224" t="str">
            <v>Albert D. Cohen Management Library</v>
          </cell>
          <cell r="C224" t="str">
            <v>.</v>
          </cell>
          <cell r="D224" t="str">
            <v>.</v>
          </cell>
          <cell r="E224" t="str">
            <v>.</v>
          </cell>
          <cell r="F224" t="str">
            <v>.</v>
          </cell>
          <cell r="G224" t="str">
            <v>.</v>
          </cell>
          <cell r="H224" t="str">
            <v>.</v>
          </cell>
          <cell r="I224" t="str">
            <v>.</v>
          </cell>
          <cell r="J224" t="str">
            <v>.</v>
          </cell>
          <cell r="K224" t="str">
            <v>.</v>
          </cell>
          <cell r="L224" t="str">
            <v>.</v>
          </cell>
          <cell r="M224" t="str">
            <v>.</v>
          </cell>
          <cell r="N224" t="str">
            <v>.</v>
          </cell>
          <cell r="O224" t="str">
            <v>.</v>
          </cell>
          <cell r="P224">
            <v>0</v>
          </cell>
          <cell r="Q224" t="str">
            <v>.</v>
          </cell>
          <cell r="R224" t="str">
            <v>.</v>
          </cell>
          <cell r="S224">
            <v>0</v>
          </cell>
          <cell r="T224">
            <v>1.50285</v>
          </cell>
          <cell r="U224">
            <v>0</v>
          </cell>
          <cell r="V224">
            <v>3</v>
          </cell>
          <cell r="W224">
            <v>2.1315900000000001</v>
          </cell>
          <cell r="X224">
            <v>6.6344400000000006</v>
          </cell>
          <cell r="Y224">
            <v>0</v>
          </cell>
        </row>
        <row r="225">
          <cell r="A225" t="str">
            <v>ARCHITECTURE/FINE ARTS LIBRARY</v>
          </cell>
          <cell r="B225" t="str">
            <v>Architecture/Fine Arts Library</v>
          </cell>
          <cell r="C225" t="str">
            <v>.</v>
          </cell>
          <cell r="D225" t="str">
            <v>.</v>
          </cell>
          <cell r="E225" t="str">
            <v>.</v>
          </cell>
          <cell r="F225" t="str">
            <v>.</v>
          </cell>
          <cell r="G225" t="str">
            <v>.</v>
          </cell>
          <cell r="H225" t="str">
            <v>.</v>
          </cell>
          <cell r="I225" t="str">
            <v>.</v>
          </cell>
          <cell r="J225" t="str">
            <v>.</v>
          </cell>
          <cell r="K225" t="str">
            <v>.</v>
          </cell>
          <cell r="L225" t="str">
            <v>.</v>
          </cell>
          <cell r="M225" t="str">
            <v>.</v>
          </cell>
          <cell r="N225" t="str">
            <v>.</v>
          </cell>
          <cell r="O225" t="str">
            <v>.</v>
          </cell>
          <cell r="P225">
            <v>0</v>
          </cell>
          <cell r="Q225" t="str">
            <v>.</v>
          </cell>
          <cell r="R225" t="str">
            <v>.</v>
          </cell>
          <cell r="S225">
            <v>0</v>
          </cell>
          <cell r="T225">
            <v>3</v>
          </cell>
          <cell r="U225">
            <v>0</v>
          </cell>
          <cell r="V225">
            <v>5.5197500000000002</v>
          </cell>
          <cell r="W225">
            <v>1.3584199999999997</v>
          </cell>
          <cell r="X225">
            <v>9.8781700000000008</v>
          </cell>
          <cell r="Y225">
            <v>0</v>
          </cell>
        </row>
        <row r="226">
          <cell r="A226" t="str">
            <v>E.K. WILLIAMS LAW LIBRARY</v>
          </cell>
          <cell r="B226" t="str">
            <v>E.K. Williams Law Library</v>
          </cell>
          <cell r="C226" t="str">
            <v>.</v>
          </cell>
          <cell r="D226" t="str">
            <v>.</v>
          </cell>
          <cell r="E226" t="str">
            <v>.</v>
          </cell>
          <cell r="F226" t="str">
            <v>.</v>
          </cell>
          <cell r="G226" t="str">
            <v>.</v>
          </cell>
          <cell r="H226" t="str">
            <v>.</v>
          </cell>
          <cell r="I226" t="str">
            <v>.</v>
          </cell>
          <cell r="J226" t="str">
            <v>.</v>
          </cell>
          <cell r="K226" t="str">
            <v>.</v>
          </cell>
          <cell r="L226" t="str">
            <v>.</v>
          </cell>
          <cell r="M226" t="str">
            <v>.</v>
          </cell>
          <cell r="N226" t="str">
            <v>.</v>
          </cell>
          <cell r="O226" t="str">
            <v>.</v>
          </cell>
          <cell r="P226">
            <v>0</v>
          </cell>
          <cell r="Q226" t="str">
            <v>.</v>
          </cell>
          <cell r="R226" t="str">
            <v>.</v>
          </cell>
          <cell r="S226">
            <v>0</v>
          </cell>
          <cell r="T226">
            <v>2.2502499999999999</v>
          </cell>
          <cell r="U226">
            <v>0</v>
          </cell>
          <cell r="V226">
            <v>3.1924999999999999</v>
          </cell>
          <cell r="W226">
            <v>2.9477199999999999</v>
          </cell>
          <cell r="X226">
            <v>8.3904700000000005</v>
          </cell>
          <cell r="Y226">
            <v>0</v>
          </cell>
        </row>
        <row r="227">
          <cell r="A227" t="str">
            <v>ELIZABETH DAFOE LIBRARY</v>
          </cell>
          <cell r="B227" t="str">
            <v>Elizabeth Dafoe Library</v>
          </cell>
          <cell r="C227" t="str">
            <v>.</v>
          </cell>
          <cell r="D227" t="str">
            <v>.</v>
          </cell>
          <cell r="E227" t="str">
            <v>.</v>
          </cell>
          <cell r="F227" t="str">
            <v>.</v>
          </cell>
          <cell r="G227" t="str">
            <v>.</v>
          </cell>
          <cell r="H227" t="str">
            <v>.</v>
          </cell>
          <cell r="I227" t="str">
            <v>.</v>
          </cell>
          <cell r="J227" t="str">
            <v>.</v>
          </cell>
          <cell r="K227" t="str">
            <v>.</v>
          </cell>
          <cell r="L227" t="str">
            <v>.</v>
          </cell>
          <cell r="M227" t="str">
            <v>.</v>
          </cell>
          <cell r="N227" t="str">
            <v>.</v>
          </cell>
          <cell r="O227" t="str">
            <v>.</v>
          </cell>
          <cell r="P227">
            <v>0</v>
          </cell>
          <cell r="Q227" t="str">
            <v>.</v>
          </cell>
          <cell r="R227" t="str">
            <v>.</v>
          </cell>
          <cell r="S227">
            <v>0</v>
          </cell>
          <cell r="T227">
            <v>10.2628</v>
          </cell>
          <cell r="U227">
            <v>0</v>
          </cell>
          <cell r="V227">
            <v>15.83159</v>
          </cell>
          <cell r="W227">
            <v>5.5913699999999995</v>
          </cell>
          <cell r="X227">
            <v>31.685760000000002</v>
          </cell>
          <cell r="Y227">
            <v>0</v>
          </cell>
        </row>
        <row r="228">
          <cell r="A228" t="str">
            <v>FR. H. DRAKE (ST. PAUL) LIBR</v>
          </cell>
          <cell r="B228" t="str">
            <v>Fr. H. Drake (St. Paul's) Library</v>
          </cell>
          <cell r="C228" t="str">
            <v>.</v>
          </cell>
          <cell r="D228" t="str">
            <v>.</v>
          </cell>
          <cell r="E228" t="str">
            <v>.</v>
          </cell>
          <cell r="F228" t="str">
            <v>.</v>
          </cell>
          <cell r="G228" t="str">
            <v>.</v>
          </cell>
          <cell r="H228" t="str">
            <v>.</v>
          </cell>
          <cell r="I228" t="str">
            <v>.</v>
          </cell>
          <cell r="J228" t="str">
            <v>.</v>
          </cell>
          <cell r="K228" t="str">
            <v>.</v>
          </cell>
          <cell r="L228" t="str">
            <v>.</v>
          </cell>
          <cell r="M228" t="str">
            <v>.</v>
          </cell>
          <cell r="N228" t="str">
            <v>.</v>
          </cell>
          <cell r="O228" t="str">
            <v>.</v>
          </cell>
          <cell r="P228">
            <v>0</v>
          </cell>
          <cell r="Q228" t="str">
            <v>.</v>
          </cell>
          <cell r="R228" t="str">
            <v>.</v>
          </cell>
          <cell r="S228">
            <v>0</v>
          </cell>
          <cell r="T228" t="str">
            <v>.</v>
          </cell>
          <cell r="U228">
            <v>0</v>
          </cell>
          <cell r="V228">
            <v>2</v>
          </cell>
          <cell r="W228">
            <v>1.4718599999999999</v>
          </cell>
          <cell r="X228">
            <v>3.4718599999999999</v>
          </cell>
          <cell r="Y228">
            <v>0</v>
          </cell>
        </row>
        <row r="229">
          <cell r="A229" t="str">
            <v>L.E.T.S.</v>
          </cell>
          <cell r="B229" t="str">
            <v>Libraries Electronic Technologies &amp; Services</v>
          </cell>
          <cell r="C229" t="str">
            <v>.</v>
          </cell>
          <cell r="D229" t="str">
            <v>.</v>
          </cell>
          <cell r="E229" t="str">
            <v>.</v>
          </cell>
          <cell r="F229" t="str">
            <v>.</v>
          </cell>
          <cell r="G229" t="str">
            <v>.</v>
          </cell>
          <cell r="H229" t="str">
            <v>.</v>
          </cell>
          <cell r="I229" t="str">
            <v>.</v>
          </cell>
          <cell r="J229" t="str">
            <v>.</v>
          </cell>
          <cell r="K229" t="str">
            <v>.</v>
          </cell>
          <cell r="L229" t="str">
            <v>.</v>
          </cell>
          <cell r="M229" t="str">
            <v>.</v>
          </cell>
          <cell r="N229" t="str">
            <v>.</v>
          </cell>
          <cell r="O229" t="str">
            <v>.</v>
          </cell>
          <cell r="P229">
            <v>0</v>
          </cell>
          <cell r="Q229" t="str">
            <v>.</v>
          </cell>
          <cell r="R229" t="str">
            <v>.</v>
          </cell>
          <cell r="S229">
            <v>0</v>
          </cell>
          <cell r="T229">
            <v>1</v>
          </cell>
          <cell r="U229">
            <v>0</v>
          </cell>
          <cell r="V229">
            <v>13</v>
          </cell>
          <cell r="W229" t="str">
            <v>.</v>
          </cell>
          <cell r="X229">
            <v>14</v>
          </cell>
          <cell r="Y229">
            <v>0</v>
          </cell>
        </row>
        <row r="230">
          <cell r="A230" t="str">
            <v>N.J.M. HEALTH SCIENCES LIBRARY</v>
          </cell>
          <cell r="B230" t="str">
            <v>Neil John Maclean HSC Library</v>
          </cell>
          <cell r="C230" t="str">
            <v>.</v>
          </cell>
          <cell r="D230" t="str">
            <v>.</v>
          </cell>
          <cell r="E230" t="str">
            <v>.</v>
          </cell>
          <cell r="F230" t="str">
            <v>.</v>
          </cell>
          <cell r="G230" t="str">
            <v>.</v>
          </cell>
          <cell r="H230" t="str">
            <v>.</v>
          </cell>
          <cell r="I230" t="str">
            <v>.</v>
          </cell>
          <cell r="J230" t="str">
            <v>.</v>
          </cell>
          <cell r="K230" t="str">
            <v>.</v>
          </cell>
          <cell r="L230" t="str">
            <v>.</v>
          </cell>
          <cell r="M230" t="str">
            <v>.</v>
          </cell>
          <cell r="N230" t="str">
            <v>.</v>
          </cell>
          <cell r="O230" t="str">
            <v>.</v>
          </cell>
          <cell r="P230">
            <v>0</v>
          </cell>
          <cell r="Q230" t="str">
            <v>.</v>
          </cell>
          <cell r="R230" t="str">
            <v>.</v>
          </cell>
          <cell r="S230">
            <v>0</v>
          </cell>
          <cell r="T230">
            <v>18.673749999999998</v>
          </cell>
          <cell r="U230">
            <v>0</v>
          </cell>
          <cell r="V230">
            <v>23.167279999999998</v>
          </cell>
          <cell r="W230">
            <v>4.7954699999999999</v>
          </cell>
          <cell r="X230">
            <v>46.636499999999998</v>
          </cell>
          <cell r="Y230">
            <v>0</v>
          </cell>
        </row>
        <row r="231">
          <cell r="A231" t="str">
            <v>SCIENCES &amp; TECHNOLOGY LIBRARY</v>
          </cell>
          <cell r="B231" t="str">
            <v>Sciences &amp; Technology Library</v>
          </cell>
          <cell r="C231" t="str">
            <v>.</v>
          </cell>
          <cell r="D231" t="str">
            <v>.</v>
          </cell>
          <cell r="E231" t="str">
            <v>.</v>
          </cell>
          <cell r="F231" t="str">
            <v>.</v>
          </cell>
          <cell r="G231" t="str">
            <v>.</v>
          </cell>
          <cell r="H231" t="str">
            <v>.</v>
          </cell>
          <cell r="I231" t="str">
            <v>.</v>
          </cell>
          <cell r="J231" t="str">
            <v>.</v>
          </cell>
          <cell r="K231" t="str">
            <v>.</v>
          </cell>
          <cell r="L231" t="str">
            <v>.</v>
          </cell>
          <cell r="M231" t="str">
            <v>.</v>
          </cell>
          <cell r="N231" t="str">
            <v>.</v>
          </cell>
          <cell r="O231" t="str">
            <v>.</v>
          </cell>
          <cell r="P231">
            <v>0</v>
          </cell>
          <cell r="Q231" t="str">
            <v>.</v>
          </cell>
          <cell r="R231" t="str">
            <v>.</v>
          </cell>
          <cell r="S231">
            <v>0</v>
          </cell>
          <cell r="T231">
            <v>5</v>
          </cell>
          <cell r="U231">
            <v>0</v>
          </cell>
          <cell r="V231">
            <v>7.4940900000000008</v>
          </cell>
          <cell r="W231">
            <v>4.4474800000000005</v>
          </cell>
          <cell r="X231">
            <v>16.941569999999999</v>
          </cell>
          <cell r="Y231">
            <v>0</v>
          </cell>
        </row>
        <row r="232">
          <cell r="A232" t="str">
            <v>ST. JOHN COLLEGE LIBRARY</v>
          </cell>
          <cell r="B232" t="str">
            <v>St. John's College Library</v>
          </cell>
          <cell r="C232" t="str">
            <v>.</v>
          </cell>
          <cell r="D232" t="str">
            <v>.</v>
          </cell>
          <cell r="E232" t="str">
            <v>.</v>
          </cell>
          <cell r="F232" t="str">
            <v>.</v>
          </cell>
          <cell r="G232" t="str">
            <v>.</v>
          </cell>
          <cell r="H232" t="str">
            <v>.</v>
          </cell>
          <cell r="I232" t="str">
            <v>.</v>
          </cell>
          <cell r="J232" t="str">
            <v>.</v>
          </cell>
          <cell r="K232" t="str">
            <v>.</v>
          </cell>
          <cell r="L232" t="str">
            <v>.</v>
          </cell>
          <cell r="M232" t="str">
            <v>.</v>
          </cell>
          <cell r="N232" t="str">
            <v>.</v>
          </cell>
          <cell r="O232" t="str">
            <v>.</v>
          </cell>
          <cell r="P232">
            <v>0</v>
          </cell>
          <cell r="Q232" t="str">
            <v>.</v>
          </cell>
          <cell r="R232" t="str">
            <v>.</v>
          </cell>
          <cell r="S232">
            <v>0</v>
          </cell>
          <cell r="T232" t="str">
            <v>.</v>
          </cell>
          <cell r="U232">
            <v>0</v>
          </cell>
          <cell r="V232">
            <v>2</v>
          </cell>
          <cell r="W232">
            <v>0.34160000000000001</v>
          </cell>
          <cell r="X232">
            <v>2.3416000000000001</v>
          </cell>
          <cell r="Y232">
            <v>0</v>
          </cell>
        </row>
        <row r="233">
          <cell r="A233" t="str">
            <v>LIBRARIES - Total</v>
          </cell>
          <cell r="B233" t="str">
            <v>Unit Subtotal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53.68965</v>
          </cell>
          <cell r="U233">
            <v>0</v>
          </cell>
          <cell r="V233">
            <v>110.5872</v>
          </cell>
          <cell r="W233">
            <v>25.371829999999996</v>
          </cell>
          <cell r="X233">
            <v>189.64868000000004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A235" t="str">
            <v>VICE-PRESIDENT(ACAD) &amp; PROVOST - All</v>
          </cell>
          <cell r="B235" t="str">
            <v>Subtotal</v>
          </cell>
          <cell r="C235">
            <v>2</v>
          </cell>
          <cell r="D235">
            <v>0</v>
          </cell>
          <cell r="E235">
            <v>0</v>
          </cell>
          <cell r="F235">
            <v>6</v>
          </cell>
          <cell r="G235">
            <v>0</v>
          </cell>
          <cell r="H235">
            <v>1.2541</v>
          </cell>
          <cell r="I235">
            <v>1</v>
          </cell>
          <cell r="J235">
            <v>0.67374999999999996</v>
          </cell>
          <cell r="K235">
            <v>0</v>
          </cell>
          <cell r="L235">
            <v>0.67374999999999996</v>
          </cell>
          <cell r="M235">
            <v>22.344650000000001</v>
          </cell>
          <cell r="N235">
            <v>7.9059699999999999</v>
          </cell>
          <cell r="O235">
            <v>48.975830000000009</v>
          </cell>
          <cell r="P235">
            <v>90.82804999999999</v>
          </cell>
          <cell r="Q235">
            <v>0</v>
          </cell>
          <cell r="R235">
            <v>0.12419999999999999</v>
          </cell>
          <cell r="S235">
            <v>90.952249999999992</v>
          </cell>
          <cell r="T235">
            <v>53.68965</v>
          </cell>
          <cell r="U235">
            <v>0</v>
          </cell>
          <cell r="V235">
            <v>281.56594000000001</v>
          </cell>
          <cell r="W235">
            <v>60.834979999999995</v>
          </cell>
          <cell r="X235">
            <v>487.04282000000001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A237">
            <v>0</v>
          </cell>
          <cell r="B237" t="str">
            <v>Vice-President (Administration)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A239" t="str">
            <v>V.P. (ADMINISTRATION)</v>
          </cell>
          <cell r="B239" t="str">
            <v>Vice-President (Administration) - Office of</v>
          </cell>
          <cell r="C239" t="str">
            <v>.</v>
          </cell>
          <cell r="D239" t="str">
            <v>.</v>
          </cell>
          <cell r="E239" t="str">
            <v>.</v>
          </cell>
          <cell r="F239" t="str">
            <v>.</v>
          </cell>
          <cell r="G239" t="str">
            <v>.</v>
          </cell>
          <cell r="H239" t="str">
            <v>.</v>
          </cell>
          <cell r="I239" t="str">
            <v>.</v>
          </cell>
          <cell r="J239" t="str">
            <v>.</v>
          </cell>
          <cell r="K239" t="str">
            <v>.</v>
          </cell>
          <cell r="L239" t="str">
            <v>.</v>
          </cell>
          <cell r="M239" t="str">
            <v>.</v>
          </cell>
          <cell r="N239" t="str">
            <v>.</v>
          </cell>
          <cell r="O239" t="str">
            <v>.</v>
          </cell>
          <cell r="P239">
            <v>0</v>
          </cell>
          <cell r="Q239" t="str">
            <v>.</v>
          </cell>
          <cell r="R239" t="str">
            <v>.</v>
          </cell>
          <cell r="S239">
            <v>0</v>
          </cell>
          <cell r="T239" t="str">
            <v>.</v>
          </cell>
          <cell r="U239">
            <v>0</v>
          </cell>
          <cell r="V239">
            <v>9.9115999999999982</v>
          </cell>
          <cell r="W239">
            <v>0.49620999999999998</v>
          </cell>
          <cell r="X239">
            <v>10.407809999999998</v>
          </cell>
          <cell r="Y239">
            <v>0</v>
          </cell>
        </row>
        <row r="240">
          <cell r="A240" t="str">
            <v>AUDIT SERVICES</v>
          </cell>
          <cell r="B240" t="str">
            <v>Audit Services</v>
          </cell>
          <cell r="C240" t="str">
            <v>.</v>
          </cell>
          <cell r="D240" t="str">
            <v>.</v>
          </cell>
          <cell r="E240" t="str">
            <v>.</v>
          </cell>
          <cell r="F240" t="str">
            <v>.</v>
          </cell>
          <cell r="G240" t="str">
            <v>.</v>
          </cell>
          <cell r="H240" t="str">
            <v>.</v>
          </cell>
          <cell r="I240" t="str">
            <v>.</v>
          </cell>
          <cell r="J240" t="str">
            <v>.</v>
          </cell>
          <cell r="K240" t="str">
            <v>.</v>
          </cell>
          <cell r="L240" t="str">
            <v>.</v>
          </cell>
          <cell r="M240" t="str">
            <v>.</v>
          </cell>
          <cell r="N240" t="str">
            <v>.</v>
          </cell>
          <cell r="O240" t="str">
            <v>.</v>
          </cell>
          <cell r="P240">
            <v>0</v>
          </cell>
          <cell r="Q240" t="str">
            <v>.</v>
          </cell>
          <cell r="R240" t="str">
            <v>.</v>
          </cell>
          <cell r="S240">
            <v>0</v>
          </cell>
          <cell r="T240" t="str">
            <v>.</v>
          </cell>
          <cell r="U240">
            <v>0</v>
          </cell>
          <cell r="V240">
            <v>4</v>
          </cell>
          <cell r="W240" t="str">
            <v>.</v>
          </cell>
          <cell r="X240">
            <v>4</v>
          </cell>
          <cell r="Y240">
            <v>0</v>
          </cell>
        </row>
        <row r="241">
          <cell r="A241" t="str">
            <v>FAIR PRACTICES &amp; LEGAL AFFAIRS</v>
          </cell>
          <cell r="B241" t="str">
            <v>Fair Prectices and Legal Services</v>
          </cell>
          <cell r="C241" t="str">
            <v>.</v>
          </cell>
          <cell r="D241" t="str">
            <v>.</v>
          </cell>
          <cell r="E241" t="str">
            <v>.</v>
          </cell>
          <cell r="F241" t="str">
            <v>.</v>
          </cell>
          <cell r="G241" t="str">
            <v>.</v>
          </cell>
          <cell r="H241" t="str">
            <v>.</v>
          </cell>
          <cell r="I241" t="str">
            <v>.</v>
          </cell>
          <cell r="J241" t="str">
            <v>.</v>
          </cell>
          <cell r="K241" t="str">
            <v>.</v>
          </cell>
          <cell r="L241" t="str">
            <v>.</v>
          </cell>
          <cell r="M241" t="str">
            <v>.</v>
          </cell>
          <cell r="N241" t="str">
            <v>.</v>
          </cell>
          <cell r="O241" t="str">
            <v>.</v>
          </cell>
          <cell r="P241">
            <v>0</v>
          </cell>
          <cell r="Q241" t="str">
            <v>.</v>
          </cell>
          <cell r="R241" t="str">
            <v>.</v>
          </cell>
          <cell r="S241">
            <v>0</v>
          </cell>
          <cell r="T241" t="str">
            <v>.</v>
          </cell>
          <cell r="U241">
            <v>0</v>
          </cell>
          <cell r="V241">
            <v>10.381299999999998</v>
          </cell>
          <cell r="W241">
            <v>1.56385</v>
          </cell>
          <cell r="X241">
            <v>11.945149999999998</v>
          </cell>
          <cell r="Y241">
            <v>0</v>
          </cell>
        </row>
        <row r="242">
          <cell r="A242" t="str">
            <v>RISK MGMT &amp; EMERGENCY SERVICES</v>
          </cell>
          <cell r="B242" t="str">
            <v>Risk Mgmt &amp; Emergency Services</v>
          </cell>
          <cell r="C242" t="str">
            <v>.</v>
          </cell>
          <cell r="D242" t="str">
            <v>.</v>
          </cell>
          <cell r="E242" t="str">
            <v>.</v>
          </cell>
          <cell r="F242" t="str">
            <v>.</v>
          </cell>
          <cell r="G242" t="str">
            <v>.</v>
          </cell>
          <cell r="H242" t="str">
            <v>.</v>
          </cell>
          <cell r="I242" t="str">
            <v>.</v>
          </cell>
          <cell r="J242" t="str">
            <v>.</v>
          </cell>
          <cell r="K242" t="str">
            <v>.</v>
          </cell>
          <cell r="L242" t="str">
            <v>.</v>
          </cell>
          <cell r="M242" t="str">
            <v>.</v>
          </cell>
          <cell r="N242" t="str">
            <v>.</v>
          </cell>
          <cell r="O242" t="str">
            <v>.</v>
          </cell>
          <cell r="P242">
            <v>0</v>
          </cell>
          <cell r="Q242" t="str">
            <v>.</v>
          </cell>
          <cell r="R242" t="str">
            <v>.</v>
          </cell>
          <cell r="S242">
            <v>0</v>
          </cell>
          <cell r="T242" t="str">
            <v>.</v>
          </cell>
          <cell r="U242">
            <v>0</v>
          </cell>
          <cell r="V242">
            <v>1.32725</v>
          </cell>
          <cell r="W242" t="str">
            <v>.</v>
          </cell>
          <cell r="X242">
            <v>1.32725</v>
          </cell>
          <cell r="Y242">
            <v>0</v>
          </cell>
        </row>
        <row r="243">
          <cell r="A243" t="str">
            <v>VICE-PRESIDENT(ADMINISTRATION) - Total</v>
          </cell>
          <cell r="B243" t="str">
            <v>Unit Subtotal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25.620149999999995</v>
          </cell>
          <cell r="W243">
            <v>2.06006</v>
          </cell>
          <cell r="X243">
            <v>27.680209999999995</v>
          </cell>
          <cell r="Y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A245" t="str">
            <v>ASSOC. V.P.(ADMINISTRATION)</v>
          </cell>
          <cell r="B245" t="str">
            <v>Associate VP (Administration) - Office of</v>
          </cell>
          <cell r="C245" t="str">
            <v>.</v>
          </cell>
          <cell r="D245" t="str">
            <v>.</v>
          </cell>
          <cell r="E245" t="str">
            <v>.</v>
          </cell>
          <cell r="F245" t="str">
            <v>.</v>
          </cell>
          <cell r="G245" t="str">
            <v>.</v>
          </cell>
          <cell r="H245" t="str">
            <v>.</v>
          </cell>
          <cell r="I245" t="str">
            <v>.</v>
          </cell>
          <cell r="J245" t="str">
            <v>.</v>
          </cell>
          <cell r="K245" t="str">
            <v>.</v>
          </cell>
          <cell r="L245" t="str">
            <v>.</v>
          </cell>
          <cell r="M245" t="str">
            <v>.</v>
          </cell>
          <cell r="N245" t="str">
            <v>.</v>
          </cell>
          <cell r="O245" t="str">
            <v>.</v>
          </cell>
          <cell r="P245">
            <v>0</v>
          </cell>
          <cell r="Q245" t="str">
            <v>.</v>
          </cell>
          <cell r="R245" t="str">
            <v>.</v>
          </cell>
          <cell r="S245">
            <v>0</v>
          </cell>
          <cell r="T245" t="str">
            <v>.</v>
          </cell>
          <cell r="U245">
            <v>0</v>
          </cell>
          <cell r="V245">
            <v>4</v>
          </cell>
          <cell r="W245" t="str">
            <v>.</v>
          </cell>
          <cell r="X245">
            <v>4</v>
          </cell>
          <cell r="Y245">
            <v>0</v>
          </cell>
        </row>
        <row r="246">
          <cell r="A246" t="str">
            <v>CAMPUS PLANNING &amp; REAL ESTATE</v>
          </cell>
          <cell r="B246" t="str">
            <v>Campus Planning and Real Estate</v>
          </cell>
          <cell r="C246" t="str">
            <v>.</v>
          </cell>
          <cell r="D246" t="str">
            <v>.</v>
          </cell>
          <cell r="E246" t="str">
            <v>.</v>
          </cell>
          <cell r="F246" t="str">
            <v>.</v>
          </cell>
          <cell r="G246" t="str">
            <v>.</v>
          </cell>
          <cell r="H246" t="str">
            <v>.</v>
          </cell>
          <cell r="I246" t="str">
            <v>.</v>
          </cell>
          <cell r="J246" t="str">
            <v>.</v>
          </cell>
          <cell r="K246" t="str">
            <v>.</v>
          </cell>
          <cell r="L246" t="str">
            <v>.</v>
          </cell>
          <cell r="M246" t="str">
            <v>.</v>
          </cell>
          <cell r="N246" t="str">
            <v>.</v>
          </cell>
          <cell r="O246" t="str">
            <v>.</v>
          </cell>
          <cell r="P246">
            <v>0</v>
          </cell>
          <cell r="Q246" t="str">
            <v>.</v>
          </cell>
          <cell r="R246" t="str">
            <v>.</v>
          </cell>
          <cell r="S246">
            <v>0</v>
          </cell>
          <cell r="T246" t="str">
            <v>.</v>
          </cell>
          <cell r="U246">
            <v>0</v>
          </cell>
          <cell r="V246">
            <v>0.88549999999999995</v>
          </cell>
          <cell r="W246" t="str">
            <v>.</v>
          </cell>
          <cell r="X246">
            <v>0.88549999999999995</v>
          </cell>
          <cell r="Y246">
            <v>0</v>
          </cell>
        </row>
        <row r="247">
          <cell r="A247" t="str">
            <v>CARETAKING SERVICES</v>
          </cell>
          <cell r="B247" t="str">
            <v>Caretaker Services</v>
          </cell>
          <cell r="C247" t="str">
            <v>.</v>
          </cell>
          <cell r="D247" t="str">
            <v>.</v>
          </cell>
          <cell r="E247" t="str">
            <v>.</v>
          </cell>
          <cell r="F247" t="str">
            <v>.</v>
          </cell>
          <cell r="G247" t="str">
            <v>.</v>
          </cell>
          <cell r="H247" t="str">
            <v>.</v>
          </cell>
          <cell r="I247" t="str">
            <v>.</v>
          </cell>
          <cell r="J247" t="str">
            <v>.</v>
          </cell>
          <cell r="K247" t="str">
            <v>.</v>
          </cell>
          <cell r="L247" t="str">
            <v>.</v>
          </cell>
          <cell r="M247" t="str">
            <v>.</v>
          </cell>
          <cell r="N247" t="str">
            <v>.</v>
          </cell>
          <cell r="O247" t="str">
            <v>.</v>
          </cell>
          <cell r="P247">
            <v>0</v>
          </cell>
          <cell r="Q247" t="str">
            <v>.</v>
          </cell>
          <cell r="R247" t="str">
            <v>.</v>
          </cell>
          <cell r="S247">
            <v>0</v>
          </cell>
          <cell r="T247" t="str">
            <v>.</v>
          </cell>
          <cell r="U247">
            <v>0</v>
          </cell>
          <cell r="V247">
            <v>144.04253999999997</v>
          </cell>
          <cell r="W247">
            <v>4.4729899999999994</v>
          </cell>
          <cell r="X247">
            <v>148.51552999999998</v>
          </cell>
          <cell r="Y247">
            <v>0</v>
          </cell>
        </row>
        <row r="248">
          <cell r="A248" t="str">
            <v>PHYSICAL PLANT</v>
          </cell>
          <cell r="B248" t="str">
            <v>Physical Plant</v>
          </cell>
          <cell r="C248" t="str">
            <v>.</v>
          </cell>
          <cell r="D248" t="str">
            <v>.</v>
          </cell>
          <cell r="E248" t="str">
            <v>.</v>
          </cell>
          <cell r="F248" t="str">
            <v>.</v>
          </cell>
          <cell r="G248" t="str">
            <v>.</v>
          </cell>
          <cell r="H248" t="str">
            <v>.</v>
          </cell>
          <cell r="I248" t="str">
            <v>.</v>
          </cell>
          <cell r="J248" t="str">
            <v>.</v>
          </cell>
          <cell r="K248" t="str">
            <v>.</v>
          </cell>
          <cell r="L248" t="str">
            <v>.</v>
          </cell>
          <cell r="M248" t="str">
            <v>.</v>
          </cell>
          <cell r="N248" t="str">
            <v>.</v>
          </cell>
          <cell r="O248" t="str">
            <v>.</v>
          </cell>
          <cell r="P248">
            <v>0</v>
          </cell>
          <cell r="Q248" t="str">
            <v>.</v>
          </cell>
          <cell r="R248" t="str">
            <v>.</v>
          </cell>
          <cell r="S248">
            <v>0</v>
          </cell>
          <cell r="T248" t="str">
            <v>.</v>
          </cell>
          <cell r="U248">
            <v>0</v>
          </cell>
          <cell r="V248">
            <v>201.77475000000004</v>
          </cell>
          <cell r="W248">
            <v>3.8247500000000008</v>
          </cell>
          <cell r="X248">
            <v>205.59950000000003</v>
          </cell>
          <cell r="Y248">
            <v>0</v>
          </cell>
        </row>
        <row r="249">
          <cell r="A249" t="str">
            <v>SECURITY SERVICES</v>
          </cell>
          <cell r="B249" t="str">
            <v>Security Services</v>
          </cell>
          <cell r="C249" t="str">
            <v>.</v>
          </cell>
          <cell r="D249" t="str">
            <v>.</v>
          </cell>
          <cell r="E249" t="str">
            <v>.</v>
          </cell>
          <cell r="F249" t="str">
            <v>.</v>
          </cell>
          <cell r="G249" t="str">
            <v>.</v>
          </cell>
          <cell r="H249" t="str">
            <v>.</v>
          </cell>
          <cell r="I249" t="str">
            <v>.</v>
          </cell>
          <cell r="J249" t="str">
            <v>.</v>
          </cell>
          <cell r="K249" t="str">
            <v>.</v>
          </cell>
          <cell r="L249" t="str">
            <v>.</v>
          </cell>
          <cell r="M249" t="str">
            <v>.</v>
          </cell>
          <cell r="N249" t="str">
            <v>.</v>
          </cell>
          <cell r="O249" t="str">
            <v>.</v>
          </cell>
          <cell r="P249">
            <v>0</v>
          </cell>
          <cell r="Q249" t="str">
            <v>.</v>
          </cell>
          <cell r="R249" t="str">
            <v>.</v>
          </cell>
          <cell r="S249">
            <v>0</v>
          </cell>
          <cell r="T249" t="str">
            <v>.</v>
          </cell>
          <cell r="U249">
            <v>0</v>
          </cell>
          <cell r="V249">
            <v>28.642170000000004</v>
          </cell>
          <cell r="W249">
            <v>5.5914999999999999</v>
          </cell>
          <cell r="X249">
            <v>34.233670000000004</v>
          </cell>
          <cell r="Y249">
            <v>0</v>
          </cell>
        </row>
        <row r="250">
          <cell r="A250" t="str">
            <v>STUDENT RESIDENCES</v>
          </cell>
          <cell r="B250" t="str">
            <v>Student Residences</v>
          </cell>
          <cell r="C250" t="str">
            <v>.</v>
          </cell>
          <cell r="D250" t="str">
            <v>.</v>
          </cell>
          <cell r="E250" t="str">
            <v>.</v>
          </cell>
          <cell r="F250" t="str">
            <v>.</v>
          </cell>
          <cell r="G250" t="str">
            <v>.</v>
          </cell>
          <cell r="H250" t="str">
            <v>.</v>
          </cell>
          <cell r="I250" t="str">
            <v>.</v>
          </cell>
          <cell r="J250" t="str">
            <v>.</v>
          </cell>
          <cell r="K250" t="str">
            <v>.</v>
          </cell>
          <cell r="L250" t="str">
            <v>.</v>
          </cell>
          <cell r="M250" t="str">
            <v>.</v>
          </cell>
          <cell r="N250" t="str">
            <v>.</v>
          </cell>
          <cell r="O250" t="str">
            <v>.</v>
          </cell>
          <cell r="P250">
            <v>0</v>
          </cell>
          <cell r="Q250" t="str">
            <v>.</v>
          </cell>
          <cell r="R250" t="str">
            <v>.</v>
          </cell>
          <cell r="S250">
            <v>0</v>
          </cell>
          <cell r="T250" t="str">
            <v>.</v>
          </cell>
          <cell r="U250">
            <v>0</v>
          </cell>
          <cell r="V250">
            <v>16.869250000000001</v>
          </cell>
          <cell r="W250">
            <v>8.0851399999999991</v>
          </cell>
          <cell r="X250">
            <v>24.95439</v>
          </cell>
          <cell r="Y250">
            <v>0</v>
          </cell>
        </row>
        <row r="251">
          <cell r="A251" t="str">
            <v>ASSOCIATE VP (ADMINISTRATION) - Total</v>
          </cell>
          <cell r="B251" t="str">
            <v>Unit Subtotal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396.21421000000009</v>
          </cell>
          <cell r="W251">
            <v>21.97438</v>
          </cell>
          <cell r="X251">
            <v>418.18859000000003</v>
          </cell>
          <cell r="Y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A253" t="str">
            <v>FINANCIAL SERVICES</v>
          </cell>
          <cell r="B253" t="str">
            <v>Financial Services</v>
          </cell>
          <cell r="C253" t="str">
            <v>.</v>
          </cell>
          <cell r="D253" t="str">
            <v>.</v>
          </cell>
          <cell r="E253" t="str">
            <v>.</v>
          </cell>
          <cell r="F253" t="str">
            <v>.</v>
          </cell>
          <cell r="G253" t="str">
            <v>.</v>
          </cell>
          <cell r="H253" t="str">
            <v>.</v>
          </cell>
          <cell r="I253" t="str">
            <v>.</v>
          </cell>
          <cell r="J253" t="str">
            <v>.</v>
          </cell>
          <cell r="K253" t="str">
            <v>.</v>
          </cell>
          <cell r="L253" t="str">
            <v>.</v>
          </cell>
          <cell r="M253" t="str">
            <v>.</v>
          </cell>
          <cell r="N253" t="str">
            <v>.</v>
          </cell>
          <cell r="O253" t="str">
            <v>.</v>
          </cell>
          <cell r="P253">
            <v>0</v>
          </cell>
          <cell r="Q253" t="str">
            <v>.</v>
          </cell>
          <cell r="R253" t="str">
            <v>.</v>
          </cell>
          <cell r="S253">
            <v>0</v>
          </cell>
          <cell r="T253" t="str">
            <v>.</v>
          </cell>
          <cell r="U253">
            <v>0</v>
          </cell>
          <cell r="V253">
            <v>8.3620400000000004</v>
          </cell>
          <cell r="W253" t="str">
            <v>.</v>
          </cell>
          <cell r="X253">
            <v>8.3620400000000004</v>
          </cell>
          <cell r="Y253">
            <v>0</v>
          </cell>
        </row>
        <row r="254">
          <cell r="A254" t="str">
            <v>B&amp;G ACCOUNTING SERVICES</v>
          </cell>
          <cell r="B254" t="str">
            <v>Budget &amp; Grant Accounting Svcs</v>
          </cell>
          <cell r="C254" t="str">
            <v>.</v>
          </cell>
          <cell r="D254" t="str">
            <v>.</v>
          </cell>
          <cell r="E254" t="str">
            <v>.</v>
          </cell>
          <cell r="F254" t="str">
            <v>.</v>
          </cell>
          <cell r="G254" t="str">
            <v>.</v>
          </cell>
          <cell r="H254" t="str">
            <v>.</v>
          </cell>
          <cell r="I254" t="str">
            <v>.</v>
          </cell>
          <cell r="J254" t="str">
            <v>.</v>
          </cell>
          <cell r="K254" t="str">
            <v>.</v>
          </cell>
          <cell r="L254" t="str">
            <v>.</v>
          </cell>
          <cell r="M254" t="str">
            <v>.</v>
          </cell>
          <cell r="N254" t="str">
            <v>.</v>
          </cell>
          <cell r="O254" t="str">
            <v>.</v>
          </cell>
          <cell r="P254">
            <v>0</v>
          </cell>
          <cell r="Q254" t="str">
            <v>.</v>
          </cell>
          <cell r="R254" t="str">
            <v>.</v>
          </cell>
          <cell r="S254">
            <v>0</v>
          </cell>
          <cell r="T254" t="str">
            <v>.</v>
          </cell>
          <cell r="U254">
            <v>0</v>
          </cell>
          <cell r="V254">
            <v>34.744139999999994</v>
          </cell>
          <cell r="W254">
            <v>0.91946000000000006</v>
          </cell>
          <cell r="X254">
            <v>35.663599999999995</v>
          </cell>
          <cell r="Y254">
            <v>0</v>
          </cell>
        </row>
        <row r="255">
          <cell r="A255" t="str">
            <v>REV, CAPITAL &amp; GEN ACCOUNTING</v>
          </cell>
          <cell r="B255" t="str">
            <v>Rev, Capital &amp; Gen Accounting</v>
          </cell>
          <cell r="C255" t="str">
            <v>.</v>
          </cell>
          <cell r="D255" t="str">
            <v>.</v>
          </cell>
          <cell r="E255" t="str">
            <v>.</v>
          </cell>
          <cell r="F255" t="str">
            <v>.</v>
          </cell>
          <cell r="G255" t="str">
            <v>.</v>
          </cell>
          <cell r="H255" t="str">
            <v>.</v>
          </cell>
          <cell r="I255" t="str">
            <v>.</v>
          </cell>
          <cell r="J255" t="str">
            <v>.</v>
          </cell>
          <cell r="K255" t="str">
            <v>.</v>
          </cell>
          <cell r="L255" t="str">
            <v>.</v>
          </cell>
          <cell r="M255" t="str">
            <v>.</v>
          </cell>
          <cell r="N255" t="str">
            <v>.</v>
          </cell>
          <cell r="O255" t="str">
            <v>.</v>
          </cell>
          <cell r="P255">
            <v>0</v>
          </cell>
          <cell r="Q255" t="str">
            <v>.</v>
          </cell>
          <cell r="R255" t="str">
            <v>.</v>
          </cell>
          <cell r="S255">
            <v>0</v>
          </cell>
          <cell r="T255" t="str">
            <v>.</v>
          </cell>
          <cell r="U255">
            <v>0</v>
          </cell>
          <cell r="V255">
            <v>13.375250000000001</v>
          </cell>
          <cell r="W255">
            <v>1.6431500000000001</v>
          </cell>
          <cell r="X255">
            <v>15.018400000000002</v>
          </cell>
          <cell r="Y255">
            <v>0</v>
          </cell>
        </row>
        <row r="256">
          <cell r="A256" t="str">
            <v>PURCHASING SERVICES</v>
          </cell>
          <cell r="B256" t="str">
            <v>Purchasing Services</v>
          </cell>
          <cell r="C256" t="str">
            <v>.</v>
          </cell>
          <cell r="D256" t="str">
            <v>.</v>
          </cell>
          <cell r="E256" t="str">
            <v>.</v>
          </cell>
          <cell r="F256" t="str">
            <v>.</v>
          </cell>
          <cell r="G256" t="str">
            <v>.</v>
          </cell>
          <cell r="H256" t="str">
            <v>.</v>
          </cell>
          <cell r="I256" t="str">
            <v>.</v>
          </cell>
          <cell r="J256" t="str">
            <v>.</v>
          </cell>
          <cell r="K256" t="str">
            <v>.</v>
          </cell>
          <cell r="L256" t="str">
            <v>.</v>
          </cell>
          <cell r="M256" t="str">
            <v>.</v>
          </cell>
          <cell r="N256" t="str">
            <v>.</v>
          </cell>
          <cell r="O256" t="str">
            <v>.</v>
          </cell>
          <cell r="P256">
            <v>0</v>
          </cell>
          <cell r="Q256" t="str">
            <v>.</v>
          </cell>
          <cell r="R256" t="str">
            <v>.</v>
          </cell>
          <cell r="S256">
            <v>0</v>
          </cell>
          <cell r="T256" t="str">
            <v>.</v>
          </cell>
          <cell r="U256">
            <v>0</v>
          </cell>
          <cell r="V256">
            <v>17.881029999999999</v>
          </cell>
          <cell r="W256">
            <v>3.2629999999999999E-2</v>
          </cell>
          <cell r="X256">
            <v>17.91366</v>
          </cell>
          <cell r="Y256">
            <v>0</v>
          </cell>
        </row>
        <row r="257">
          <cell r="A257" t="str">
            <v>SUPPLIER SERVICES</v>
          </cell>
          <cell r="B257" t="str">
            <v>Supplier Services</v>
          </cell>
          <cell r="C257" t="str">
            <v>.</v>
          </cell>
          <cell r="D257" t="str">
            <v>.</v>
          </cell>
          <cell r="E257" t="str">
            <v>.</v>
          </cell>
          <cell r="F257" t="str">
            <v>.</v>
          </cell>
          <cell r="G257" t="str">
            <v>.</v>
          </cell>
          <cell r="H257" t="str">
            <v>.</v>
          </cell>
          <cell r="I257" t="str">
            <v>.</v>
          </cell>
          <cell r="J257" t="str">
            <v>.</v>
          </cell>
          <cell r="K257" t="str">
            <v>.</v>
          </cell>
          <cell r="L257" t="str">
            <v>.</v>
          </cell>
          <cell r="M257" t="str">
            <v>.</v>
          </cell>
          <cell r="N257" t="str">
            <v>.</v>
          </cell>
          <cell r="O257" t="str">
            <v>.</v>
          </cell>
          <cell r="P257">
            <v>0</v>
          </cell>
          <cell r="Q257" t="str">
            <v>.</v>
          </cell>
          <cell r="R257" t="str">
            <v>.</v>
          </cell>
          <cell r="S257">
            <v>0</v>
          </cell>
          <cell r="T257" t="str">
            <v>.</v>
          </cell>
          <cell r="U257">
            <v>0</v>
          </cell>
          <cell r="V257" t="str">
            <v>.</v>
          </cell>
          <cell r="W257" t="str">
            <v>.</v>
          </cell>
          <cell r="X257">
            <v>0</v>
          </cell>
          <cell r="Y257">
            <v>0</v>
          </cell>
        </row>
        <row r="258">
          <cell r="A258" t="str">
            <v>FINANCIAL SERVICES - Total</v>
          </cell>
          <cell r="B258" t="str">
            <v>Unit Subtotal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74.362459999999999</v>
          </cell>
          <cell r="W258">
            <v>2.5952400000000004</v>
          </cell>
          <cell r="X258">
            <v>76.957699999999988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A260" t="str">
            <v>HUMAN RESOURCES</v>
          </cell>
          <cell r="B260" t="str">
            <v>Human Resources</v>
          </cell>
          <cell r="C260" t="str">
            <v>.</v>
          </cell>
          <cell r="D260" t="str">
            <v>.</v>
          </cell>
          <cell r="E260" t="str">
            <v>.</v>
          </cell>
          <cell r="F260" t="str">
            <v>.</v>
          </cell>
          <cell r="G260" t="str">
            <v>.</v>
          </cell>
          <cell r="H260" t="str">
            <v>.</v>
          </cell>
          <cell r="I260" t="str">
            <v>.</v>
          </cell>
          <cell r="J260" t="str">
            <v>.</v>
          </cell>
          <cell r="K260" t="str">
            <v>.</v>
          </cell>
          <cell r="L260" t="str">
            <v>.</v>
          </cell>
          <cell r="M260" t="str">
            <v>.</v>
          </cell>
          <cell r="N260" t="str">
            <v>.</v>
          </cell>
          <cell r="O260" t="str">
            <v>.</v>
          </cell>
          <cell r="P260">
            <v>0</v>
          </cell>
          <cell r="Q260" t="str">
            <v>.</v>
          </cell>
          <cell r="R260" t="str">
            <v>.</v>
          </cell>
          <cell r="S260">
            <v>0</v>
          </cell>
          <cell r="T260" t="str">
            <v>.</v>
          </cell>
          <cell r="U260">
            <v>0</v>
          </cell>
          <cell r="V260">
            <v>5.8085000000000004</v>
          </cell>
          <cell r="W260">
            <v>0.11341999999999999</v>
          </cell>
          <cell r="X260">
            <v>5.9219200000000001</v>
          </cell>
          <cell r="Y260">
            <v>0</v>
          </cell>
        </row>
        <row r="261">
          <cell r="A261" t="str">
            <v>HUMAN RESOURCE SERVICES</v>
          </cell>
          <cell r="B261" t="str">
            <v>Human Resource Services</v>
          </cell>
          <cell r="C261" t="str">
            <v>.</v>
          </cell>
          <cell r="D261" t="str">
            <v>.</v>
          </cell>
          <cell r="E261" t="str">
            <v>.</v>
          </cell>
          <cell r="F261" t="str">
            <v>.</v>
          </cell>
          <cell r="G261" t="str">
            <v>.</v>
          </cell>
          <cell r="H261" t="str">
            <v>.</v>
          </cell>
          <cell r="I261" t="str">
            <v>.</v>
          </cell>
          <cell r="J261" t="str">
            <v>.</v>
          </cell>
          <cell r="K261" t="str">
            <v>.</v>
          </cell>
          <cell r="L261" t="str">
            <v>.</v>
          </cell>
          <cell r="M261" t="str">
            <v>.</v>
          </cell>
          <cell r="N261" t="str">
            <v>.</v>
          </cell>
          <cell r="O261" t="str">
            <v>.</v>
          </cell>
          <cell r="P261">
            <v>0</v>
          </cell>
          <cell r="Q261" t="str">
            <v>.</v>
          </cell>
          <cell r="R261" t="str">
            <v>.</v>
          </cell>
          <cell r="S261">
            <v>0</v>
          </cell>
          <cell r="T261" t="str">
            <v>.</v>
          </cell>
          <cell r="U261">
            <v>0</v>
          </cell>
          <cell r="V261">
            <v>20.668340000000001</v>
          </cell>
          <cell r="W261" t="str">
            <v>.</v>
          </cell>
          <cell r="X261">
            <v>20.668340000000001</v>
          </cell>
          <cell r="Y261">
            <v>0</v>
          </cell>
        </row>
        <row r="262">
          <cell r="A262" t="str">
            <v>ENVIRONMENTAL HEALTH &amp; SAFETY</v>
          </cell>
          <cell r="B262" t="str">
            <v>Environmental Health &amp; Safety</v>
          </cell>
          <cell r="C262" t="str">
            <v>.</v>
          </cell>
          <cell r="D262" t="str">
            <v>.</v>
          </cell>
          <cell r="E262" t="str">
            <v>.</v>
          </cell>
          <cell r="F262" t="str">
            <v>.</v>
          </cell>
          <cell r="G262" t="str">
            <v>.</v>
          </cell>
          <cell r="H262" t="str">
            <v>.</v>
          </cell>
          <cell r="I262" t="str">
            <v>.</v>
          </cell>
          <cell r="J262" t="str">
            <v>.</v>
          </cell>
          <cell r="K262" t="str">
            <v>.</v>
          </cell>
          <cell r="L262" t="str">
            <v>.</v>
          </cell>
          <cell r="M262" t="str">
            <v>.</v>
          </cell>
          <cell r="N262" t="str">
            <v>.</v>
          </cell>
          <cell r="O262" t="str">
            <v>.</v>
          </cell>
          <cell r="P262">
            <v>0</v>
          </cell>
          <cell r="Q262" t="str">
            <v>.</v>
          </cell>
          <cell r="R262" t="str">
            <v>.</v>
          </cell>
          <cell r="S262">
            <v>0</v>
          </cell>
          <cell r="T262" t="str">
            <v>.</v>
          </cell>
          <cell r="U262">
            <v>0</v>
          </cell>
          <cell r="V262">
            <v>12.429349999999999</v>
          </cell>
          <cell r="W262" t="str">
            <v>.</v>
          </cell>
          <cell r="X262">
            <v>12.429349999999999</v>
          </cell>
          <cell r="Y262">
            <v>0</v>
          </cell>
        </row>
        <row r="263">
          <cell r="A263" t="str">
            <v>EQUITY SERVICES</v>
          </cell>
          <cell r="B263" t="str">
            <v>Equity Services</v>
          </cell>
          <cell r="C263" t="str">
            <v>.</v>
          </cell>
          <cell r="D263" t="str">
            <v>.</v>
          </cell>
          <cell r="E263" t="str">
            <v>.</v>
          </cell>
          <cell r="F263" t="str">
            <v>.</v>
          </cell>
          <cell r="G263" t="str">
            <v>.</v>
          </cell>
          <cell r="H263" t="str">
            <v>.</v>
          </cell>
          <cell r="I263" t="str">
            <v>.</v>
          </cell>
          <cell r="J263" t="str">
            <v>.</v>
          </cell>
          <cell r="K263" t="str">
            <v>.</v>
          </cell>
          <cell r="L263" t="str">
            <v>.</v>
          </cell>
          <cell r="M263" t="str">
            <v>.</v>
          </cell>
          <cell r="N263" t="str">
            <v>.</v>
          </cell>
          <cell r="O263" t="str">
            <v>.</v>
          </cell>
          <cell r="P263">
            <v>0</v>
          </cell>
          <cell r="Q263" t="str">
            <v>.</v>
          </cell>
          <cell r="R263" t="str">
            <v>.</v>
          </cell>
          <cell r="S263">
            <v>0</v>
          </cell>
          <cell r="T263" t="str">
            <v>.</v>
          </cell>
          <cell r="U263">
            <v>0</v>
          </cell>
          <cell r="V263">
            <v>1</v>
          </cell>
          <cell r="W263" t="str">
            <v>.</v>
          </cell>
          <cell r="X263">
            <v>1</v>
          </cell>
          <cell r="Y263">
            <v>0</v>
          </cell>
        </row>
        <row r="264">
          <cell r="A264" t="str">
            <v>LEARNING &amp; DEVELOPMENT SVCS</v>
          </cell>
          <cell r="B264" t="str">
            <v>Learning &amp; Development Services</v>
          </cell>
          <cell r="C264" t="str">
            <v>.</v>
          </cell>
          <cell r="D264" t="str">
            <v>.</v>
          </cell>
          <cell r="E264" t="str">
            <v>.</v>
          </cell>
          <cell r="F264" t="str">
            <v>.</v>
          </cell>
          <cell r="G264" t="str">
            <v>.</v>
          </cell>
          <cell r="H264" t="str">
            <v>.</v>
          </cell>
          <cell r="I264" t="str">
            <v>.</v>
          </cell>
          <cell r="J264" t="str">
            <v>.</v>
          </cell>
          <cell r="K264" t="str">
            <v>.</v>
          </cell>
          <cell r="L264" t="str">
            <v>.</v>
          </cell>
          <cell r="M264" t="str">
            <v>.</v>
          </cell>
          <cell r="N264" t="str">
            <v>.</v>
          </cell>
          <cell r="O264" t="str">
            <v>.</v>
          </cell>
          <cell r="P264">
            <v>0</v>
          </cell>
          <cell r="Q264" t="str">
            <v>.</v>
          </cell>
          <cell r="R264" t="str">
            <v>.</v>
          </cell>
          <cell r="S264">
            <v>0</v>
          </cell>
          <cell r="T264" t="str">
            <v>.</v>
          </cell>
          <cell r="U264">
            <v>0</v>
          </cell>
          <cell r="V264">
            <v>6.6488000000000005</v>
          </cell>
          <cell r="W264" t="str">
            <v>.</v>
          </cell>
          <cell r="X264">
            <v>6.6488000000000005</v>
          </cell>
          <cell r="Y264">
            <v>0</v>
          </cell>
        </row>
        <row r="265">
          <cell r="A265" t="str">
            <v>STAFF BENEFITS</v>
          </cell>
          <cell r="B265" t="str">
            <v>Staff Benefits</v>
          </cell>
          <cell r="C265" t="str">
            <v>.</v>
          </cell>
          <cell r="D265" t="str">
            <v>.</v>
          </cell>
          <cell r="E265" t="str">
            <v>.</v>
          </cell>
          <cell r="F265" t="str">
            <v>.</v>
          </cell>
          <cell r="G265" t="str">
            <v>.</v>
          </cell>
          <cell r="H265" t="str">
            <v>.</v>
          </cell>
          <cell r="I265" t="str">
            <v>.</v>
          </cell>
          <cell r="J265" t="str">
            <v>.</v>
          </cell>
          <cell r="K265" t="str">
            <v>.</v>
          </cell>
          <cell r="L265" t="str">
            <v>.</v>
          </cell>
          <cell r="M265" t="str">
            <v>.</v>
          </cell>
          <cell r="N265" t="str">
            <v>.</v>
          </cell>
          <cell r="O265" t="str">
            <v>.</v>
          </cell>
          <cell r="P265">
            <v>0</v>
          </cell>
          <cell r="Q265" t="str">
            <v>.</v>
          </cell>
          <cell r="R265" t="str">
            <v>.</v>
          </cell>
          <cell r="S265">
            <v>0</v>
          </cell>
          <cell r="T265" t="str">
            <v>.</v>
          </cell>
          <cell r="U265">
            <v>0</v>
          </cell>
          <cell r="V265">
            <v>11.539</v>
          </cell>
          <cell r="W265" t="str">
            <v>.</v>
          </cell>
          <cell r="X265">
            <v>11.539</v>
          </cell>
          <cell r="Y265">
            <v>0</v>
          </cell>
        </row>
        <row r="266">
          <cell r="A266" t="str">
            <v>HUMAN RESOURCES - Total</v>
          </cell>
          <cell r="B266" t="str">
            <v>Unit Subtotal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58.093990000000005</v>
          </cell>
          <cell r="W266">
            <v>0.11341999999999999</v>
          </cell>
          <cell r="X266">
            <v>58.207410000000003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A268" t="str">
            <v>INFORMATION SERVICES &amp; TECH</v>
          </cell>
          <cell r="B268" t="str">
            <v>Information Services &amp; Technology</v>
          </cell>
          <cell r="C268" t="str">
            <v>.</v>
          </cell>
          <cell r="D268" t="str">
            <v>.</v>
          </cell>
          <cell r="E268" t="str">
            <v>.</v>
          </cell>
          <cell r="F268" t="str">
            <v>.</v>
          </cell>
          <cell r="G268" t="str">
            <v>.</v>
          </cell>
          <cell r="H268" t="str">
            <v>.</v>
          </cell>
          <cell r="I268" t="str">
            <v>.</v>
          </cell>
          <cell r="J268" t="str">
            <v>.</v>
          </cell>
          <cell r="K268" t="str">
            <v>.</v>
          </cell>
          <cell r="L268" t="str">
            <v>.</v>
          </cell>
          <cell r="M268" t="str">
            <v>.</v>
          </cell>
          <cell r="N268" t="str">
            <v>.</v>
          </cell>
          <cell r="O268" t="str">
            <v>.</v>
          </cell>
          <cell r="P268">
            <v>0</v>
          </cell>
          <cell r="Q268" t="str">
            <v>.</v>
          </cell>
          <cell r="R268" t="str">
            <v>.</v>
          </cell>
          <cell r="S268">
            <v>0</v>
          </cell>
          <cell r="T268" t="str">
            <v>.</v>
          </cell>
          <cell r="U268">
            <v>0</v>
          </cell>
          <cell r="V268">
            <v>7.3988700000000005</v>
          </cell>
          <cell r="W268">
            <v>0.57869000000000004</v>
          </cell>
          <cell r="X268">
            <v>7.9775600000000004</v>
          </cell>
          <cell r="Y268">
            <v>0</v>
          </cell>
        </row>
        <row r="269">
          <cell r="A269" t="str">
            <v>IST CTG,  MPG &amp; TELECOMM</v>
          </cell>
          <cell r="B269" t="str">
            <v>IST CTG,  MPG &amp; Telecomm</v>
          </cell>
          <cell r="C269" t="str">
            <v>.</v>
          </cell>
          <cell r="D269" t="str">
            <v>.</v>
          </cell>
          <cell r="E269" t="str">
            <v>.</v>
          </cell>
          <cell r="F269" t="str">
            <v>.</v>
          </cell>
          <cell r="G269" t="str">
            <v>.</v>
          </cell>
          <cell r="H269" t="str">
            <v>.</v>
          </cell>
          <cell r="I269" t="str">
            <v>.</v>
          </cell>
          <cell r="J269" t="str">
            <v>.</v>
          </cell>
          <cell r="K269" t="str">
            <v>.</v>
          </cell>
          <cell r="L269" t="str">
            <v>.</v>
          </cell>
          <cell r="M269" t="str">
            <v>.</v>
          </cell>
          <cell r="N269" t="str">
            <v>.</v>
          </cell>
          <cell r="O269" t="str">
            <v>.</v>
          </cell>
          <cell r="P269">
            <v>0</v>
          </cell>
          <cell r="Q269" t="str">
            <v>.</v>
          </cell>
          <cell r="R269" t="str">
            <v>.</v>
          </cell>
          <cell r="S269">
            <v>0</v>
          </cell>
          <cell r="T269" t="str">
            <v>.</v>
          </cell>
          <cell r="U269">
            <v>0</v>
          </cell>
          <cell r="V269" t="str">
            <v>.</v>
          </cell>
          <cell r="W269" t="str">
            <v>.</v>
          </cell>
          <cell r="X269">
            <v>0</v>
          </cell>
          <cell r="Y269">
            <v>0</v>
          </cell>
        </row>
        <row r="270">
          <cell r="A270" t="str">
            <v>I.S.T. CLIENT SERVICES</v>
          </cell>
          <cell r="B270" t="str">
            <v>IST Client Services</v>
          </cell>
          <cell r="C270" t="str">
            <v>.</v>
          </cell>
          <cell r="D270" t="str">
            <v>.</v>
          </cell>
          <cell r="E270" t="str">
            <v>.</v>
          </cell>
          <cell r="F270" t="str">
            <v>.</v>
          </cell>
          <cell r="G270" t="str">
            <v>.</v>
          </cell>
          <cell r="H270" t="str">
            <v>.</v>
          </cell>
          <cell r="I270" t="str">
            <v>.</v>
          </cell>
          <cell r="J270" t="str">
            <v>.</v>
          </cell>
          <cell r="K270" t="str">
            <v>.</v>
          </cell>
          <cell r="L270" t="str">
            <v>.</v>
          </cell>
          <cell r="M270" t="str">
            <v>.</v>
          </cell>
          <cell r="N270" t="str">
            <v>.</v>
          </cell>
          <cell r="O270" t="str">
            <v>.</v>
          </cell>
          <cell r="P270">
            <v>0</v>
          </cell>
          <cell r="Q270" t="str">
            <v>.</v>
          </cell>
          <cell r="R270" t="str">
            <v>.</v>
          </cell>
          <cell r="S270">
            <v>0</v>
          </cell>
          <cell r="T270" t="str">
            <v>.</v>
          </cell>
          <cell r="U270">
            <v>0</v>
          </cell>
          <cell r="V270">
            <v>44.267909999999993</v>
          </cell>
          <cell r="W270">
            <v>9.1593900000000019</v>
          </cell>
          <cell r="X270">
            <v>53.427299999999995</v>
          </cell>
          <cell r="Y270">
            <v>0</v>
          </cell>
        </row>
        <row r="271">
          <cell r="A271" t="str">
            <v>I.S.T. ENTERPRISE SYSTEMS</v>
          </cell>
          <cell r="B271" t="str">
            <v>IST Enterprise Systems</v>
          </cell>
          <cell r="C271" t="str">
            <v>.</v>
          </cell>
          <cell r="D271" t="str">
            <v>.</v>
          </cell>
          <cell r="E271" t="str">
            <v>.</v>
          </cell>
          <cell r="F271" t="str">
            <v>.</v>
          </cell>
          <cell r="G271" t="str">
            <v>.</v>
          </cell>
          <cell r="H271" t="str">
            <v>.</v>
          </cell>
          <cell r="I271" t="str">
            <v>.</v>
          </cell>
          <cell r="J271" t="str">
            <v>.</v>
          </cell>
          <cell r="K271" t="str">
            <v>.</v>
          </cell>
          <cell r="L271" t="str">
            <v>.</v>
          </cell>
          <cell r="M271" t="str">
            <v>.</v>
          </cell>
          <cell r="N271" t="str">
            <v>.</v>
          </cell>
          <cell r="O271" t="str">
            <v>.</v>
          </cell>
          <cell r="P271">
            <v>0</v>
          </cell>
          <cell r="Q271" t="str">
            <v>.</v>
          </cell>
          <cell r="R271" t="str">
            <v>.</v>
          </cell>
          <cell r="S271">
            <v>0</v>
          </cell>
          <cell r="T271" t="str">
            <v>.</v>
          </cell>
          <cell r="U271">
            <v>0</v>
          </cell>
          <cell r="V271">
            <v>34.42633</v>
          </cell>
          <cell r="W271">
            <v>0.35342000000000001</v>
          </cell>
          <cell r="X271">
            <v>34.77975</v>
          </cell>
          <cell r="Y271">
            <v>0</v>
          </cell>
        </row>
        <row r="272">
          <cell r="A272" t="str">
            <v>I.S.T. COMPUTER &amp; NETWORK SVC.</v>
          </cell>
          <cell r="B272" t="str">
            <v>IST Computer &amp; Nerwork Service</v>
          </cell>
          <cell r="C272" t="str">
            <v>.</v>
          </cell>
          <cell r="D272" t="str">
            <v>.</v>
          </cell>
          <cell r="E272" t="str">
            <v>.</v>
          </cell>
          <cell r="F272" t="str">
            <v>.</v>
          </cell>
          <cell r="G272" t="str">
            <v>.</v>
          </cell>
          <cell r="H272" t="str">
            <v>.</v>
          </cell>
          <cell r="I272" t="str">
            <v>.</v>
          </cell>
          <cell r="J272" t="str">
            <v>.</v>
          </cell>
          <cell r="K272" t="str">
            <v>.</v>
          </cell>
          <cell r="L272" t="str">
            <v>.</v>
          </cell>
          <cell r="M272" t="str">
            <v>.</v>
          </cell>
          <cell r="N272" t="str">
            <v>.</v>
          </cell>
          <cell r="O272" t="str">
            <v>.</v>
          </cell>
          <cell r="P272">
            <v>0</v>
          </cell>
          <cell r="Q272" t="str">
            <v>.</v>
          </cell>
          <cell r="R272" t="str">
            <v>.</v>
          </cell>
          <cell r="S272">
            <v>0</v>
          </cell>
          <cell r="T272" t="str">
            <v>.</v>
          </cell>
          <cell r="U272">
            <v>0</v>
          </cell>
          <cell r="V272">
            <v>35.881289999999993</v>
          </cell>
          <cell r="W272" t="str">
            <v>.</v>
          </cell>
          <cell r="X272">
            <v>35.881289999999993</v>
          </cell>
          <cell r="Y272">
            <v>0</v>
          </cell>
        </row>
        <row r="273">
          <cell r="A273" t="str">
            <v>I.S.T. BANNATYNE</v>
          </cell>
          <cell r="B273" t="str">
            <v>IST Bannatyne</v>
          </cell>
          <cell r="C273" t="str">
            <v>.</v>
          </cell>
          <cell r="D273" t="str">
            <v>.</v>
          </cell>
          <cell r="E273" t="str">
            <v>.</v>
          </cell>
          <cell r="F273" t="str">
            <v>.</v>
          </cell>
          <cell r="G273" t="str">
            <v>.</v>
          </cell>
          <cell r="H273" t="str">
            <v>.</v>
          </cell>
          <cell r="I273" t="str">
            <v>.</v>
          </cell>
          <cell r="J273" t="str">
            <v>.</v>
          </cell>
          <cell r="K273" t="str">
            <v>.</v>
          </cell>
          <cell r="L273" t="str">
            <v>.</v>
          </cell>
          <cell r="M273" t="str">
            <v>.</v>
          </cell>
          <cell r="N273" t="str">
            <v>.</v>
          </cell>
          <cell r="O273" t="str">
            <v>.</v>
          </cell>
          <cell r="P273">
            <v>0</v>
          </cell>
          <cell r="Q273" t="str">
            <v>.</v>
          </cell>
          <cell r="R273" t="str">
            <v>.</v>
          </cell>
          <cell r="S273">
            <v>0</v>
          </cell>
          <cell r="T273" t="str">
            <v>.</v>
          </cell>
          <cell r="U273">
            <v>0</v>
          </cell>
          <cell r="V273">
            <v>2.3464999999999998</v>
          </cell>
          <cell r="W273" t="str">
            <v>.</v>
          </cell>
          <cell r="X273">
            <v>2.3464999999999998</v>
          </cell>
          <cell r="Y273">
            <v>0</v>
          </cell>
        </row>
        <row r="274">
          <cell r="A274" t="str">
            <v>INFORMATION SERVICES &amp; TECH - Total</v>
          </cell>
          <cell r="B274" t="str">
            <v>Unit Subtotal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124.32089999999999</v>
          </cell>
          <cell r="W274">
            <v>10.091500000000002</v>
          </cell>
          <cell r="X274">
            <v>134.41239999999999</v>
          </cell>
          <cell r="Y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A277" t="str">
            <v>VICE-PRESIDENT(ADMINISTRATION) - All</v>
          </cell>
          <cell r="B277" t="str">
            <v>Subtotal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678.61171000000013</v>
          </cell>
          <cell r="W277">
            <v>36.834600000000002</v>
          </cell>
          <cell r="X277">
            <v>715.44631000000004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A279" t="str">
            <v>VICE-PRESIDENT (EXTERNAL) - OFFICE  OF</v>
          </cell>
          <cell r="B279" t="str">
            <v>Vice-President (External) - Office of</v>
          </cell>
          <cell r="C279" t="str">
            <v>.</v>
          </cell>
          <cell r="D279" t="str">
            <v>.</v>
          </cell>
          <cell r="E279" t="str">
            <v>.</v>
          </cell>
          <cell r="F279" t="str">
            <v>.</v>
          </cell>
          <cell r="G279" t="str">
            <v>.</v>
          </cell>
          <cell r="H279" t="str">
            <v>.</v>
          </cell>
          <cell r="I279" t="str">
            <v>.</v>
          </cell>
          <cell r="J279" t="str">
            <v>.</v>
          </cell>
          <cell r="K279" t="str">
            <v>.</v>
          </cell>
          <cell r="L279" t="str">
            <v>.</v>
          </cell>
          <cell r="M279" t="str">
            <v>.</v>
          </cell>
          <cell r="N279" t="str">
            <v>.</v>
          </cell>
          <cell r="O279" t="str">
            <v>.</v>
          </cell>
          <cell r="P279">
            <v>0</v>
          </cell>
          <cell r="Q279" t="str">
            <v>.</v>
          </cell>
          <cell r="R279" t="str">
            <v>.</v>
          </cell>
          <cell r="S279">
            <v>0</v>
          </cell>
          <cell r="T279" t="str">
            <v>.</v>
          </cell>
          <cell r="U279">
            <v>0</v>
          </cell>
          <cell r="V279" t="str">
            <v>.</v>
          </cell>
          <cell r="W279" t="str">
            <v>.</v>
          </cell>
          <cell r="X279">
            <v>0</v>
          </cell>
          <cell r="Y279">
            <v>0</v>
          </cell>
        </row>
        <row r="280">
          <cell r="A280" t="str">
            <v>V.P. (EXTERNAL)</v>
          </cell>
          <cell r="B280" t="str">
            <v>Vice-President (External)</v>
          </cell>
          <cell r="C280" t="str">
            <v>.</v>
          </cell>
          <cell r="D280" t="str">
            <v>.</v>
          </cell>
          <cell r="E280" t="str">
            <v>.</v>
          </cell>
          <cell r="F280" t="str">
            <v>.</v>
          </cell>
          <cell r="G280" t="str">
            <v>.</v>
          </cell>
          <cell r="H280" t="str">
            <v>.</v>
          </cell>
          <cell r="I280" t="str">
            <v>.</v>
          </cell>
          <cell r="J280" t="str">
            <v>.</v>
          </cell>
          <cell r="K280" t="str">
            <v>.</v>
          </cell>
          <cell r="L280" t="str">
            <v>.</v>
          </cell>
          <cell r="M280" t="str">
            <v>.</v>
          </cell>
          <cell r="N280" t="str">
            <v>.</v>
          </cell>
          <cell r="O280" t="str">
            <v>.</v>
          </cell>
          <cell r="P280">
            <v>0</v>
          </cell>
          <cell r="Q280" t="str">
            <v>.</v>
          </cell>
          <cell r="R280" t="str">
            <v>.</v>
          </cell>
          <cell r="S280">
            <v>0</v>
          </cell>
          <cell r="T280" t="str">
            <v>.</v>
          </cell>
          <cell r="U280">
            <v>0</v>
          </cell>
          <cell r="V280">
            <v>7.7171000000000003</v>
          </cell>
          <cell r="W280" t="str">
            <v>.</v>
          </cell>
          <cell r="X280">
            <v>7.7171000000000003</v>
          </cell>
          <cell r="Y280">
            <v>0</v>
          </cell>
        </row>
        <row r="281">
          <cell r="A281" t="str">
            <v>ASSOC. V.P.(EXTERNAL)</v>
          </cell>
          <cell r="B281" t="str">
            <v>Associate VP (External)</v>
          </cell>
          <cell r="C281" t="str">
            <v>.</v>
          </cell>
          <cell r="D281" t="str">
            <v>.</v>
          </cell>
          <cell r="E281" t="str">
            <v>.</v>
          </cell>
          <cell r="F281" t="str">
            <v>.</v>
          </cell>
          <cell r="G281" t="str">
            <v>.</v>
          </cell>
          <cell r="H281" t="str">
            <v>.</v>
          </cell>
          <cell r="I281" t="str">
            <v>.</v>
          </cell>
          <cell r="J281" t="str">
            <v>.</v>
          </cell>
          <cell r="K281" t="str">
            <v>.</v>
          </cell>
          <cell r="L281" t="str">
            <v>.</v>
          </cell>
          <cell r="M281" t="str">
            <v>.</v>
          </cell>
          <cell r="N281" t="str">
            <v>.</v>
          </cell>
          <cell r="O281" t="str">
            <v>.</v>
          </cell>
          <cell r="P281">
            <v>0</v>
          </cell>
          <cell r="Q281" t="str">
            <v>.</v>
          </cell>
          <cell r="R281" t="str">
            <v>.</v>
          </cell>
          <cell r="S281">
            <v>0</v>
          </cell>
          <cell r="T281" t="str">
            <v>.</v>
          </cell>
          <cell r="U281">
            <v>0</v>
          </cell>
          <cell r="V281">
            <v>3.7363500000000003</v>
          </cell>
          <cell r="W281" t="str">
            <v>.</v>
          </cell>
          <cell r="X281">
            <v>3.7363500000000003</v>
          </cell>
          <cell r="Y281">
            <v>0</v>
          </cell>
        </row>
        <row r="282">
          <cell r="A282" t="str">
            <v>ALUMNI ASSOCIATION</v>
          </cell>
          <cell r="B282" t="str">
            <v>Alumni Association</v>
          </cell>
          <cell r="C282" t="str">
            <v>.</v>
          </cell>
          <cell r="D282" t="str">
            <v>.</v>
          </cell>
          <cell r="E282" t="str">
            <v>.</v>
          </cell>
          <cell r="F282" t="str">
            <v>.</v>
          </cell>
          <cell r="G282" t="str">
            <v>.</v>
          </cell>
          <cell r="H282" t="str">
            <v>.</v>
          </cell>
          <cell r="I282" t="str">
            <v>.</v>
          </cell>
          <cell r="J282" t="str">
            <v>.</v>
          </cell>
          <cell r="K282" t="str">
            <v>.</v>
          </cell>
          <cell r="L282" t="str">
            <v>.</v>
          </cell>
          <cell r="M282" t="str">
            <v>.</v>
          </cell>
          <cell r="N282" t="str">
            <v>.</v>
          </cell>
          <cell r="O282" t="str">
            <v>.</v>
          </cell>
          <cell r="P282">
            <v>0</v>
          </cell>
          <cell r="Q282" t="str">
            <v>.</v>
          </cell>
          <cell r="R282" t="str">
            <v>.</v>
          </cell>
          <cell r="S282">
            <v>0</v>
          </cell>
          <cell r="T282" t="str">
            <v>.</v>
          </cell>
          <cell r="U282">
            <v>0</v>
          </cell>
          <cell r="V282">
            <v>4.4773999999999994</v>
          </cell>
          <cell r="W282" t="str">
            <v>.</v>
          </cell>
          <cell r="X282">
            <v>4.4773999999999994</v>
          </cell>
          <cell r="Y282">
            <v>0</v>
          </cell>
        </row>
        <row r="283">
          <cell r="A283" t="str">
            <v>MARKETING COMMUNICATIONS</v>
          </cell>
          <cell r="B283" t="str">
            <v>Marketing Communications</v>
          </cell>
          <cell r="C283" t="str">
            <v>.</v>
          </cell>
          <cell r="D283" t="str">
            <v>.</v>
          </cell>
          <cell r="E283" t="str">
            <v>.</v>
          </cell>
          <cell r="F283" t="str">
            <v>.</v>
          </cell>
          <cell r="G283" t="str">
            <v>.</v>
          </cell>
          <cell r="H283" t="str">
            <v>.</v>
          </cell>
          <cell r="I283" t="str">
            <v>.</v>
          </cell>
          <cell r="J283" t="str">
            <v>.</v>
          </cell>
          <cell r="K283" t="str">
            <v>.</v>
          </cell>
          <cell r="L283" t="str">
            <v>.</v>
          </cell>
          <cell r="M283" t="str">
            <v>.</v>
          </cell>
          <cell r="N283" t="str">
            <v>.</v>
          </cell>
          <cell r="O283" t="str">
            <v>.</v>
          </cell>
          <cell r="P283">
            <v>0</v>
          </cell>
          <cell r="Q283" t="str">
            <v>.</v>
          </cell>
          <cell r="R283" t="str">
            <v>.</v>
          </cell>
          <cell r="S283">
            <v>0</v>
          </cell>
          <cell r="T283" t="str">
            <v>.</v>
          </cell>
          <cell r="U283">
            <v>0</v>
          </cell>
          <cell r="V283">
            <v>14.719150000000003</v>
          </cell>
          <cell r="W283">
            <v>0.24460999999999999</v>
          </cell>
          <cell r="X283">
            <v>14.963760000000002</v>
          </cell>
          <cell r="Y283">
            <v>0</v>
          </cell>
        </row>
        <row r="284">
          <cell r="A284" t="str">
            <v>PHILANTHROPY</v>
          </cell>
          <cell r="B284" t="str">
            <v>Philanthropy</v>
          </cell>
          <cell r="C284" t="str">
            <v>.</v>
          </cell>
          <cell r="D284" t="str">
            <v>.</v>
          </cell>
          <cell r="E284" t="str">
            <v>.</v>
          </cell>
          <cell r="F284" t="str">
            <v>.</v>
          </cell>
          <cell r="G284" t="str">
            <v>.</v>
          </cell>
          <cell r="H284" t="str">
            <v>.</v>
          </cell>
          <cell r="I284" t="str">
            <v>.</v>
          </cell>
          <cell r="J284" t="str">
            <v>.</v>
          </cell>
          <cell r="K284" t="str">
            <v>.</v>
          </cell>
          <cell r="L284" t="str">
            <v>.</v>
          </cell>
          <cell r="M284" t="str">
            <v>.</v>
          </cell>
          <cell r="N284" t="str">
            <v>.</v>
          </cell>
          <cell r="O284" t="str">
            <v>.</v>
          </cell>
          <cell r="P284">
            <v>0</v>
          </cell>
          <cell r="Q284" t="str">
            <v>.</v>
          </cell>
          <cell r="R284" t="str">
            <v>.</v>
          </cell>
          <cell r="S284">
            <v>0</v>
          </cell>
          <cell r="T284" t="str">
            <v>.</v>
          </cell>
          <cell r="U284">
            <v>0</v>
          </cell>
          <cell r="V284">
            <v>23.96808</v>
          </cell>
          <cell r="W284">
            <v>5.9461599999999981</v>
          </cell>
          <cell r="X284">
            <v>29.914239999999999</v>
          </cell>
          <cell r="Y284">
            <v>0</v>
          </cell>
        </row>
        <row r="285">
          <cell r="A285" t="str">
            <v>VICE-PRESIDENT (EXTERNAL) - All</v>
          </cell>
          <cell r="B285" t="str">
            <v>Subtotal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54.618080000000006</v>
          </cell>
          <cell r="W285">
            <v>6.1907699999999979</v>
          </cell>
          <cell r="X285">
            <v>60.80885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A287" t="str">
            <v>VICE-PRESIDENT (RESEARCH) - OFFICE OF</v>
          </cell>
          <cell r="B287" t="str">
            <v>Vice-President (Research) - Office of</v>
          </cell>
          <cell r="C287" t="str">
            <v>.</v>
          </cell>
          <cell r="D287" t="str">
            <v>.</v>
          </cell>
          <cell r="E287" t="str">
            <v>.</v>
          </cell>
          <cell r="F287" t="str">
            <v>.</v>
          </cell>
          <cell r="G287" t="str">
            <v>.</v>
          </cell>
          <cell r="H287" t="str">
            <v>.</v>
          </cell>
          <cell r="I287" t="str">
            <v>.</v>
          </cell>
          <cell r="J287" t="str">
            <v>.</v>
          </cell>
          <cell r="K287" t="str">
            <v>.</v>
          </cell>
          <cell r="L287" t="str">
            <v>.</v>
          </cell>
          <cell r="M287" t="str">
            <v>.</v>
          </cell>
          <cell r="N287" t="str">
            <v>.</v>
          </cell>
          <cell r="O287" t="str">
            <v>.</v>
          </cell>
          <cell r="P287">
            <v>0</v>
          </cell>
          <cell r="Q287" t="str">
            <v>.</v>
          </cell>
          <cell r="R287" t="str">
            <v>.</v>
          </cell>
          <cell r="S287">
            <v>0</v>
          </cell>
          <cell r="T287" t="str">
            <v>.</v>
          </cell>
          <cell r="U287">
            <v>0</v>
          </cell>
          <cell r="V287" t="str">
            <v>.</v>
          </cell>
          <cell r="W287" t="str">
            <v>.</v>
          </cell>
          <cell r="X287">
            <v>0</v>
          </cell>
          <cell r="Y287">
            <v>0</v>
          </cell>
        </row>
        <row r="288">
          <cell r="A288" t="str">
            <v>V.P. (RESEARCH)</v>
          </cell>
          <cell r="B288" t="str">
            <v>Vice-President (Research)</v>
          </cell>
          <cell r="C288">
            <v>1</v>
          </cell>
          <cell r="D288" t="str">
            <v>.</v>
          </cell>
          <cell r="E288" t="str">
            <v>.</v>
          </cell>
          <cell r="F288" t="str">
            <v>.</v>
          </cell>
          <cell r="G288" t="str">
            <v>.</v>
          </cell>
          <cell r="H288" t="str">
            <v>.</v>
          </cell>
          <cell r="I288" t="str">
            <v>.</v>
          </cell>
          <cell r="J288" t="str">
            <v>.</v>
          </cell>
          <cell r="K288" t="str">
            <v>.</v>
          </cell>
          <cell r="L288" t="str">
            <v>.</v>
          </cell>
          <cell r="M288" t="str">
            <v>.</v>
          </cell>
          <cell r="N288" t="str">
            <v>.</v>
          </cell>
          <cell r="O288" t="str">
            <v>.</v>
          </cell>
          <cell r="P288">
            <v>1</v>
          </cell>
          <cell r="Q288" t="str">
            <v>.</v>
          </cell>
          <cell r="R288">
            <v>2.2368399999999999</v>
          </cell>
          <cell r="S288">
            <v>3.2368399999999999</v>
          </cell>
          <cell r="T288" t="str">
            <v>.</v>
          </cell>
          <cell r="U288">
            <v>0</v>
          </cell>
          <cell r="V288">
            <v>21.984449999999999</v>
          </cell>
          <cell r="W288">
            <v>0.36936000000000002</v>
          </cell>
          <cell r="X288">
            <v>25.59065</v>
          </cell>
          <cell r="Y288">
            <v>0</v>
          </cell>
        </row>
        <row r="289">
          <cell r="A289" t="str">
            <v>OFFICE OF RESEARCH SERVICES</v>
          </cell>
          <cell r="B289" t="str">
            <v>Office of Research Services</v>
          </cell>
          <cell r="C289" t="str">
            <v>.</v>
          </cell>
          <cell r="D289" t="str">
            <v>.</v>
          </cell>
          <cell r="E289" t="str">
            <v>.</v>
          </cell>
          <cell r="F289" t="str">
            <v>.</v>
          </cell>
          <cell r="G289" t="str">
            <v>.</v>
          </cell>
          <cell r="H289" t="str">
            <v>.</v>
          </cell>
          <cell r="I289" t="str">
            <v>.</v>
          </cell>
          <cell r="J289" t="str">
            <v>.</v>
          </cell>
          <cell r="K289" t="str">
            <v>.</v>
          </cell>
          <cell r="L289" t="str">
            <v>.</v>
          </cell>
          <cell r="M289" t="str">
            <v>.</v>
          </cell>
          <cell r="N289" t="str">
            <v>.</v>
          </cell>
          <cell r="O289" t="str">
            <v>.</v>
          </cell>
          <cell r="P289">
            <v>0</v>
          </cell>
          <cell r="Q289" t="str">
            <v>.</v>
          </cell>
          <cell r="R289" t="str">
            <v>.</v>
          </cell>
          <cell r="S289">
            <v>0</v>
          </cell>
          <cell r="T289" t="str">
            <v>.</v>
          </cell>
          <cell r="U289">
            <v>0</v>
          </cell>
          <cell r="V289">
            <v>13.36548</v>
          </cell>
          <cell r="W289" t="str">
            <v>.</v>
          </cell>
          <cell r="X289">
            <v>13.36548</v>
          </cell>
          <cell r="Y289">
            <v>0</v>
          </cell>
        </row>
        <row r="290">
          <cell r="A290" t="str">
            <v>INTERNATIONAL RELATIONS</v>
          </cell>
          <cell r="B290" t="str">
            <v>International Relations</v>
          </cell>
          <cell r="C290" t="str">
            <v>.</v>
          </cell>
          <cell r="D290" t="str">
            <v>.</v>
          </cell>
          <cell r="E290" t="str">
            <v>.</v>
          </cell>
          <cell r="F290" t="str">
            <v>.</v>
          </cell>
          <cell r="G290" t="str">
            <v>.</v>
          </cell>
          <cell r="H290" t="str">
            <v>.</v>
          </cell>
          <cell r="I290" t="str">
            <v>.</v>
          </cell>
          <cell r="J290" t="str">
            <v>.</v>
          </cell>
          <cell r="K290" t="str">
            <v>.</v>
          </cell>
          <cell r="L290" t="str">
            <v>.</v>
          </cell>
          <cell r="M290" t="str">
            <v>.</v>
          </cell>
          <cell r="N290" t="str">
            <v>.</v>
          </cell>
          <cell r="O290" t="str">
            <v>.</v>
          </cell>
          <cell r="P290">
            <v>0</v>
          </cell>
          <cell r="Q290" t="str">
            <v>.</v>
          </cell>
          <cell r="R290" t="str">
            <v>.</v>
          </cell>
          <cell r="S290">
            <v>0</v>
          </cell>
          <cell r="T290" t="str">
            <v>.</v>
          </cell>
          <cell r="U290">
            <v>0</v>
          </cell>
          <cell r="V290">
            <v>3.6228500000000001</v>
          </cell>
          <cell r="W290" t="str">
            <v>.</v>
          </cell>
          <cell r="X290">
            <v>3.6228500000000001</v>
          </cell>
          <cell r="Y290">
            <v>0</v>
          </cell>
        </row>
        <row r="291">
          <cell r="A291" t="str">
            <v>TECHNOLOGY TRANSFER</v>
          </cell>
          <cell r="B291" t="str">
            <v>Technology Transfer</v>
          </cell>
          <cell r="C291" t="str">
            <v>.</v>
          </cell>
          <cell r="D291" t="str">
            <v>.</v>
          </cell>
          <cell r="E291" t="str">
            <v>.</v>
          </cell>
          <cell r="F291" t="str">
            <v>.</v>
          </cell>
          <cell r="G291" t="str">
            <v>.</v>
          </cell>
          <cell r="H291" t="str">
            <v>.</v>
          </cell>
          <cell r="I291" t="str">
            <v>.</v>
          </cell>
          <cell r="J291" t="str">
            <v>.</v>
          </cell>
          <cell r="K291" t="str">
            <v>.</v>
          </cell>
          <cell r="L291" t="str">
            <v>.</v>
          </cell>
          <cell r="M291" t="str">
            <v>.</v>
          </cell>
          <cell r="N291" t="str">
            <v>.</v>
          </cell>
          <cell r="O291" t="str">
            <v>.</v>
          </cell>
          <cell r="P291">
            <v>0</v>
          </cell>
          <cell r="Q291" t="str">
            <v>.</v>
          </cell>
          <cell r="R291" t="str">
            <v>.</v>
          </cell>
          <cell r="S291">
            <v>0</v>
          </cell>
          <cell r="T291" t="str">
            <v>.</v>
          </cell>
          <cell r="U291">
            <v>0</v>
          </cell>
          <cell r="V291">
            <v>7</v>
          </cell>
          <cell r="W291" t="str">
            <v>.</v>
          </cell>
          <cell r="X291">
            <v>7</v>
          </cell>
          <cell r="Y291">
            <v>0</v>
          </cell>
        </row>
        <row r="292">
          <cell r="A292" t="str">
            <v>VICE-PRESIDENT (RESEARCH) - Total</v>
          </cell>
          <cell r="B292" t="str">
            <v>Unit Subtotal</v>
          </cell>
          <cell r="C292">
            <v>1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</v>
          </cell>
          <cell r="Q292">
            <v>0</v>
          </cell>
          <cell r="R292">
            <v>2.2368399999999999</v>
          </cell>
          <cell r="S292">
            <v>3.2368399999999999</v>
          </cell>
          <cell r="T292">
            <v>0</v>
          </cell>
          <cell r="U292">
            <v>0</v>
          </cell>
          <cell r="V292">
            <v>45.97278</v>
          </cell>
          <cell r="W292">
            <v>0.36936000000000002</v>
          </cell>
          <cell r="X292">
            <v>49.578980000000001</v>
          </cell>
          <cell r="Y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ASSOC. V.P.(RESEARCH)</v>
          </cell>
          <cell r="B294" t="str">
            <v>Associate VP (Research) - Office of</v>
          </cell>
          <cell r="C294">
            <v>2</v>
          </cell>
          <cell r="D294" t="str">
            <v>.</v>
          </cell>
          <cell r="E294" t="str">
            <v>.</v>
          </cell>
          <cell r="F294" t="str">
            <v>.</v>
          </cell>
          <cell r="G294" t="str">
            <v>.</v>
          </cell>
          <cell r="H294" t="str">
            <v>.</v>
          </cell>
          <cell r="I294" t="str">
            <v>.</v>
          </cell>
          <cell r="J294" t="str">
            <v>.</v>
          </cell>
          <cell r="K294" t="str">
            <v>.</v>
          </cell>
          <cell r="L294" t="str">
            <v>.</v>
          </cell>
          <cell r="M294" t="str">
            <v>.</v>
          </cell>
          <cell r="N294" t="str">
            <v>.</v>
          </cell>
          <cell r="O294" t="str">
            <v>.</v>
          </cell>
          <cell r="P294">
            <v>2</v>
          </cell>
          <cell r="Q294" t="str">
            <v>.</v>
          </cell>
          <cell r="R294" t="str">
            <v>.</v>
          </cell>
          <cell r="S294">
            <v>2</v>
          </cell>
          <cell r="T294" t="str">
            <v>.</v>
          </cell>
          <cell r="U294">
            <v>0</v>
          </cell>
          <cell r="V294">
            <v>2</v>
          </cell>
          <cell r="W294">
            <v>0.50446000000000002</v>
          </cell>
          <cell r="X294">
            <v>4.5044599999999999</v>
          </cell>
          <cell r="Y294">
            <v>0</v>
          </cell>
        </row>
        <row r="295">
          <cell r="A295" t="str">
            <v>ANIMAL CARE &amp; USE</v>
          </cell>
          <cell r="B295" t="str">
            <v>Animal Care &amp; Use</v>
          </cell>
          <cell r="C295" t="str">
            <v>.</v>
          </cell>
          <cell r="D295" t="str">
            <v>.</v>
          </cell>
          <cell r="E295" t="str">
            <v>.</v>
          </cell>
          <cell r="F295" t="str">
            <v>.</v>
          </cell>
          <cell r="G295" t="str">
            <v>.</v>
          </cell>
          <cell r="H295" t="str">
            <v>.</v>
          </cell>
          <cell r="I295" t="str">
            <v>.</v>
          </cell>
          <cell r="J295" t="str">
            <v>.</v>
          </cell>
          <cell r="K295" t="str">
            <v>.</v>
          </cell>
          <cell r="L295" t="str">
            <v>.</v>
          </cell>
          <cell r="M295" t="str">
            <v>.</v>
          </cell>
          <cell r="N295" t="str">
            <v>.</v>
          </cell>
          <cell r="O295" t="str">
            <v>.</v>
          </cell>
          <cell r="P295">
            <v>0</v>
          </cell>
          <cell r="Q295" t="str">
            <v>.</v>
          </cell>
          <cell r="R295" t="str">
            <v>.</v>
          </cell>
          <cell r="S295">
            <v>0</v>
          </cell>
          <cell r="T295" t="str">
            <v>.</v>
          </cell>
          <cell r="U295">
            <v>0</v>
          </cell>
          <cell r="V295">
            <v>4.7969499999999998</v>
          </cell>
          <cell r="W295" t="str">
            <v>.</v>
          </cell>
          <cell r="X295">
            <v>4.7969499999999998</v>
          </cell>
          <cell r="Y295">
            <v>0</v>
          </cell>
        </row>
        <row r="296">
          <cell r="A296" t="str">
            <v>ASSOCIATE VP (RESEARCH) - Total</v>
          </cell>
          <cell r="B296" t="str">
            <v>Unit Subtotal</v>
          </cell>
          <cell r="C296">
            <v>2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2</v>
          </cell>
          <cell r="Q296">
            <v>0</v>
          </cell>
          <cell r="R296">
            <v>0</v>
          </cell>
          <cell r="S296">
            <v>2</v>
          </cell>
          <cell r="T296">
            <v>0</v>
          </cell>
          <cell r="U296">
            <v>0</v>
          </cell>
          <cell r="V296">
            <v>6.7969499999999998</v>
          </cell>
          <cell r="W296">
            <v>0.50446000000000002</v>
          </cell>
          <cell r="X296">
            <v>9.3014100000000006</v>
          </cell>
          <cell r="Y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A298" t="str">
            <v>VICE-PRESIDENT (RESEARCH) - All</v>
          </cell>
          <cell r="B298" t="str">
            <v>Subtotal</v>
          </cell>
          <cell r="C298">
            <v>3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3</v>
          </cell>
          <cell r="Q298">
            <v>0</v>
          </cell>
          <cell r="R298">
            <v>2.2368399999999999</v>
          </cell>
          <cell r="S298">
            <v>5.2368399999999999</v>
          </cell>
          <cell r="T298">
            <v>0</v>
          </cell>
          <cell r="U298">
            <v>0</v>
          </cell>
          <cell r="V298">
            <v>52.769730000000003</v>
          </cell>
          <cell r="W298">
            <v>0.87382000000000004</v>
          </cell>
          <cell r="X298">
            <v>58.880390000000006</v>
          </cell>
          <cell r="Y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 t="str">
            <v>ACADEMIC SUPPORT AND ADMIN. UNITS SUMMARY</v>
          </cell>
          <cell r="C300">
            <v>6</v>
          </cell>
          <cell r="D300">
            <v>0</v>
          </cell>
          <cell r="E300">
            <v>0</v>
          </cell>
          <cell r="F300">
            <v>6</v>
          </cell>
          <cell r="G300">
            <v>0</v>
          </cell>
          <cell r="H300">
            <v>1.2541</v>
          </cell>
          <cell r="I300">
            <v>1</v>
          </cell>
          <cell r="J300">
            <v>0.67374999999999996</v>
          </cell>
          <cell r="K300">
            <v>0</v>
          </cell>
          <cell r="L300">
            <v>0.67374999999999996</v>
          </cell>
          <cell r="M300">
            <v>22.344650000000001</v>
          </cell>
          <cell r="N300">
            <v>7.9059699999999999</v>
          </cell>
          <cell r="O300">
            <v>48.975830000000009</v>
          </cell>
          <cell r="P300">
            <v>94.82804999999999</v>
          </cell>
          <cell r="Q300">
            <v>0</v>
          </cell>
          <cell r="R300">
            <v>2.36104</v>
          </cell>
          <cell r="S300">
            <v>97.189089999999993</v>
          </cell>
          <cell r="T300">
            <v>53.68965</v>
          </cell>
          <cell r="U300">
            <v>0</v>
          </cell>
          <cell r="V300">
            <v>1075.7936100000002</v>
          </cell>
          <cell r="W300">
            <v>105.34643999999999</v>
          </cell>
          <cell r="X300">
            <v>1332.0187899999999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 t="str">
            <v>UNIVERSITY TOTAL (Excluding Ancillary Services)</v>
          </cell>
          <cell r="C302">
            <v>394.68277</v>
          </cell>
          <cell r="D302">
            <v>2</v>
          </cell>
          <cell r="E302">
            <v>90.934930000000008</v>
          </cell>
          <cell r="F302">
            <v>306.79094999999995</v>
          </cell>
          <cell r="G302">
            <v>60.29645</v>
          </cell>
          <cell r="H302">
            <v>117.75416</v>
          </cell>
          <cell r="I302">
            <v>19.873950000000001</v>
          </cell>
          <cell r="J302">
            <v>180.12725000000003</v>
          </cell>
          <cell r="K302">
            <v>321.99763999999993</v>
          </cell>
          <cell r="L302">
            <v>22.213280000000001</v>
          </cell>
          <cell r="M302">
            <v>183.40172000000001</v>
          </cell>
          <cell r="N302">
            <v>56.723700000000008</v>
          </cell>
          <cell r="O302">
            <v>195.22026000000002</v>
          </cell>
          <cell r="P302">
            <v>1952.0170600000006</v>
          </cell>
          <cell r="Q302">
            <v>16.598520000000001</v>
          </cell>
          <cell r="R302">
            <v>19.052669999999999</v>
          </cell>
          <cell r="S302">
            <v>1987.6682499999997</v>
          </cell>
          <cell r="T302">
            <v>53.68965</v>
          </cell>
          <cell r="U302">
            <v>0</v>
          </cell>
          <cell r="V302">
            <v>1846.0764300000001</v>
          </cell>
          <cell r="W302">
            <v>236.65628999999996</v>
          </cell>
          <cell r="X302">
            <v>4124.0906199999999</v>
          </cell>
          <cell r="Y302">
            <v>1846.0764300000001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1846.0764299999996</v>
          </cell>
        </row>
        <row r="304">
          <cell r="B304" t="str">
            <v>Ancillary Services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A305">
            <v>0</v>
          </cell>
          <cell r="B305" t="str">
            <v>Associate VP (Administration) - Office of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A306" t="str">
            <v>ANCILLARY SERVICES</v>
          </cell>
          <cell r="B306" t="str">
            <v>Ancillary Services</v>
          </cell>
          <cell r="C306" t="str">
            <v>.</v>
          </cell>
          <cell r="D306" t="str">
            <v>.</v>
          </cell>
          <cell r="E306" t="str">
            <v>.</v>
          </cell>
          <cell r="F306" t="str">
            <v>.</v>
          </cell>
          <cell r="G306" t="str">
            <v>.</v>
          </cell>
          <cell r="H306" t="str">
            <v>.</v>
          </cell>
          <cell r="I306" t="str">
            <v>.</v>
          </cell>
          <cell r="J306" t="str">
            <v>.</v>
          </cell>
          <cell r="K306" t="str">
            <v>.</v>
          </cell>
          <cell r="L306" t="str">
            <v>.</v>
          </cell>
          <cell r="M306" t="str">
            <v>.</v>
          </cell>
          <cell r="N306" t="str">
            <v>.</v>
          </cell>
          <cell r="O306" t="str">
            <v>.</v>
          </cell>
          <cell r="P306">
            <v>0</v>
          </cell>
          <cell r="Q306" t="str">
            <v>.</v>
          </cell>
          <cell r="R306" t="str">
            <v>.</v>
          </cell>
          <cell r="S306">
            <v>0</v>
          </cell>
          <cell r="T306" t="str">
            <v>.</v>
          </cell>
          <cell r="U306">
            <v>0</v>
          </cell>
          <cell r="V306">
            <v>15.2166</v>
          </cell>
          <cell r="W306">
            <v>12.75224</v>
          </cell>
          <cell r="X306">
            <v>27.96884</v>
          </cell>
          <cell r="Y306">
            <v>0</v>
          </cell>
        </row>
        <row r="307">
          <cell r="A307" t="str">
            <v>BOOKSTORE</v>
          </cell>
          <cell r="B307" t="str">
            <v>Bookstore</v>
          </cell>
          <cell r="C307" t="str">
            <v>.</v>
          </cell>
          <cell r="D307" t="str">
            <v>.</v>
          </cell>
          <cell r="E307" t="str">
            <v>.</v>
          </cell>
          <cell r="F307" t="str">
            <v>.</v>
          </cell>
          <cell r="G307" t="str">
            <v>.</v>
          </cell>
          <cell r="H307" t="str">
            <v>.</v>
          </cell>
          <cell r="I307" t="str">
            <v>.</v>
          </cell>
          <cell r="J307" t="str">
            <v>.</v>
          </cell>
          <cell r="K307" t="str">
            <v>.</v>
          </cell>
          <cell r="L307" t="str">
            <v>.</v>
          </cell>
          <cell r="M307" t="str">
            <v>.</v>
          </cell>
          <cell r="N307" t="str">
            <v>.</v>
          </cell>
          <cell r="O307" t="str">
            <v>.</v>
          </cell>
          <cell r="P307">
            <v>0</v>
          </cell>
          <cell r="Q307" t="str">
            <v>.</v>
          </cell>
          <cell r="R307" t="str">
            <v>.</v>
          </cell>
          <cell r="S307">
            <v>0</v>
          </cell>
          <cell r="T307" t="str">
            <v>.</v>
          </cell>
          <cell r="U307">
            <v>0</v>
          </cell>
          <cell r="V307">
            <v>32.332700000000003</v>
          </cell>
          <cell r="W307">
            <v>16.10549</v>
          </cell>
          <cell r="X307">
            <v>48.438190000000006</v>
          </cell>
          <cell r="Y307">
            <v>0</v>
          </cell>
        </row>
        <row r="308">
          <cell r="A308" t="str">
            <v>FOOD SERVICES</v>
          </cell>
          <cell r="B308" t="str">
            <v>Food Services</v>
          </cell>
          <cell r="C308" t="str">
            <v>.</v>
          </cell>
          <cell r="D308" t="str">
            <v>.</v>
          </cell>
          <cell r="E308" t="str">
            <v>.</v>
          </cell>
          <cell r="F308" t="str">
            <v>.</v>
          </cell>
          <cell r="G308" t="str">
            <v>.</v>
          </cell>
          <cell r="H308" t="str">
            <v>.</v>
          </cell>
          <cell r="I308" t="str">
            <v>.</v>
          </cell>
          <cell r="J308" t="str">
            <v>.</v>
          </cell>
          <cell r="K308" t="str">
            <v>.</v>
          </cell>
          <cell r="L308" t="str">
            <v>.</v>
          </cell>
          <cell r="M308" t="str">
            <v>.</v>
          </cell>
          <cell r="N308" t="str">
            <v>.</v>
          </cell>
          <cell r="O308" t="str">
            <v>.</v>
          </cell>
          <cell r="P308">
            <v>0</v>
          </cell>
          <cell r="Q308" t="str">
            <v>.</v>
          </cell>
          <cell r="R308" t="str">
            <v>.</v>
          </cell>
          <cell r="S308">
            <v>0</v>
          </cell>
          <cell r="T308" t="str">
            <v>.</v>
          </cell>
          <cell r="U308">
            <v>0</v>
          </cell>
          <cell r="V308">
            <v>16.55358</v>
          </cell>
          <cell r="W308">
            <v>60.861449999999969</v>
          </cell>
          <cell r="X308">
            <v>77.415029999999973</v>
          </cell>
          <cell r="Y308">
            <v>0</v>
          </cell>
        </row>
        <row r="309">
          <cell r="A309" t="str">
            <v>PARKING SERVICES</v>
          </cell>
          <cell r="B309" t="str">
            <v>Parking Services</v>
          </cell>
          <cell r="C309" t="str">
            <v>.</v>
          </cell>
          <cell r="D309" t="str">
            <v>.</v>
          </cell>
          <cell r="E309" t="str">
            <v>.</v>
          </cell>
          <cell r="F309" t="str">
            <v>.</v>
          </cell>
          <cell r="G309" t="str">
            <v>.</v>
          </cell>
          <cell r="H309" t="str">
            <v>.</v>
          </cell>
          <cell r="I309" t="str">
            <v>.</v>
          </cell>
          <cell r="J309" t="str">
            <v>.</v>
          </cell>
          <cell r="K309" t="str">
            <v>.</v>
          </cell>
          <cell r="L309" t="str">
            <v>.</v>
          </cell>
          <cell r="M309" t="str">
            <v>.</v>
          </cell>
          <cell r="N309" t="str">
            <v>.</v>
          </cell>
          <cell r="O309" t="str">
            <v>.</v>
          </cell>
          <cell r="P309">
            <v>0</v>
          </cell>
          <cell r="Q309" t="str">
            <v>.</v>
          </cell>
          <cell r="R309" t="str">
            <v>.</v>
          </cell>
          <cell r="S309">
            <v>0</v>
          </cell>
          <cell r="T309" t="str">
            <v>.</v>
          </cell>
          <cell r="U309">
            <v>0</v>
          </cell>
          <cell r="V309">
            <v>11.683450000000001</v>
          </cell>
          <cell r="W309">
            <v>1.0248699999999999</v>
          </cell>
          <cell r="X309">
            <v>12.708320000000001</v>
          </cell>
          <cell r="Y309">
            <v>0</v>
          </cell>
        </row>
        <row r="310">
          <cell r="A310" t="str">
            <v>ANCILLARY SERVICES - All</v>
          </cell>
          <cell r="B310" t="str">
            <v>Subtotal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75.786329999999992</v>
          </cell>
          <cell r="W310">
            <v>90.744049999999959</v>
          </cell>
          <cell r="X310">
            <v>166.53037999999998</v>
          </cell>
          <cell r="Y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A312">
            <v>0</v>
          </cell>
          <cell r="B312" t="str">
            <v>UNIVERSITY TOTAL (Including Ancillary Services)</v>
          </cell>
          <cell r="C312">
            <v>394.68277</v>
          </cell>
          <cell r="D312">
            <v>2</v>
          </cell>
          <cell r="E312">
            <v>90.934930000000008</v>
          </cell>
          <cell r="F312">
            <v>306.79094999999995</v>
          </cell>
          <cell r="G312">
            <v>60.29645</v>
          </cell>
          <cell r="H312">
            <v>117.75416</v>
          </cell>
          <cell r="I312">
            <v>19.873950000000001</v>
          </cell>
          <cell r="J312">
            <v>180.12725000000003</v>
          </cell>
          <cell r="K312">
            <v>321.99763999999993</v>
          </cell>
          <cell r="L312">
            <v>22.213280000000001</v>
          </cell>
          <cell r="M312">
            <v>183.40172000000001</v>
          </cell>
          <cell r="N312">
            <v>56.723700000000008</v>
          </cell>
          <cell r="O312">
            <v>195.22026000000002</v>
          </cell>
          <cell r="P312">
            <v>1952.0170600000006</v>
          </cell>
          <cell r="Q312">
            <v>16.598520000000001</v>
          </cell>
          <cell r="R312">
            <v>19.052669999999999</v>
          </cell>
          <cell r="S312">
            <v>1987.6682499999997</v>
          </cell>
          <cell r="T312">
            <v>53.68965</v>
          </cell>
          <cell r="U312">
            <v>0</v>
          </cell>
          <cell r="V312">
            <v>1921.86276</v>
          </cell>
          <cell r="W312">
            <v>327.40033999999991</v>
          </cell>
          <cell r="X312">
            <v>4290.6210000000001</v>
          </cell>
          <cell r="Y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A315">
            <v>0</v>
          </cell>
          <cell r="B315" t="str">
            <v>1.  Staffing data were obtained from the VIP database.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A316">
            <v>0</v>
          </cell>
          <cell r="B316" t="str">
            <v>2.  Includes staff paid from operating funds as well as those paid from a combination of operating and grant funds.  Excludes staff who are paid exclusively through grant funds.  This table also excludes the following staffing categories: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A317">
            <v>0</v>
          </cell>
          <cell r="B317" t="str">
            <v>Long-term Disability,  Non-Employees, Visitors, Nil Salary, Out of Province and all Fellowships and Scholarships.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A318">
            <v>0</v>
          </cell>
          <cell r="B318" t="str">
            <v>3.  The Full-Time classification includes staff who are on reduced appointments as well as retired half-time appointments.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 t="str">
            <v>Summary Totals</v>
          </cell>
          <cell r="C320">
            <v>394.68277</v>
          </cell>
          <cell r="D320">
            <v>2</v>
          </cell>
          <cell r="E320">
            <v>90.934930000000008</v>
          </cell>
          <cell r="F320">
            <v>306.79094999999995</v>
          </cell>
          <cell r="G320">
            <v>60.29645</v>
          </cell>
          <cell r="H320">
            <v>117.75416</v>
          </cell>
          <cell r="I320">
            <v>19.873950000000001</v>
          </cell>
          <cell r="J320">
            <v>180.12725000000003</v>
          </cell>
          <cell r="K320">
            <v>321.99763999999993</v>
          </cell>
          <cell r="L320">
            <v>22.213280000000001</v>
          </cell>
          <cell r="M320">
            <v>183.40172000000001</v>
          </cell>
          <cell r="N320">
            <v>56.723700000000008</v>
          </cell>
          <cell r="O320">
            <v>195.22026000000002</v>
          </cell>
          <cell r="P320">
            <v>0</v>
          </cell>
          <cell r="Q320">
            <v>0</v>
          </cell>
          <cell r="R320">
            <v>0</v>
          </cell>
          <cell r="S320">
            <v>1987.6682499999997</v>
          </cell>
          <cell r="T320">
            <v>53.68965</v>
          </cell>
          <cell r="U320">
            <v>0</v>
          </cell>
          <cell r="V320">
            <v>1921.86276</v>
          </cell>
          <cell r="W320">
            <v>327.40033999999991</v>
          </cell>
          <cell r="X320">
            <v>4290.6210000000001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 t="str">
            <v>Reconciliation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2">
          <cell r="B332">
            <v>0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search and Special Funds Exp"/>
      <sheetName val="FFTE"/>
      <sheetName val="Net Expenditures"/>
      <sheetName val="IS Book Faculty Table"/>
      <sheetName val="IS Book Tenure &amp; Prob"/>
      <sheetName val="IS Book All Teaching FTE"/>
      <sheetName val="IS Book All Support FTE"/>
      <sheetName val="Operating Expenditures"/>
      <sheetName val="FFTE UG per Teaching Faculty"/>
      <sheetName val="Net Exp by FFTE Student"/>
      <sheetName val="Net Exp by FTE Tenure &amp; Prob"/>
      <sheetName val="Net Exp by FTE Faculty"/>
      <sheetName val="Grad FTE per Tenure &amp; Prob"/>
      <sheetName val="Ratio Sup FTE to Acad FTE"/>
      <sheetName val="Res and Spec Funds per Ten Prob"/>
      <sheetName val="Grad FTE per Teaching Faculty"/>
      <sheetName val="UG FFTE by Faculty"/>
    </sheetNames>
    <sheetDataSet>
      <sheetData sheetId="0"/>
      <sheetData sheetId="1">
        <row r="1">
          <cell r="B1" t="str">
            <v>University of Manitoba</v>
          </cell>
        </row>
        <row r="2">
          <cell r="B2" t="str">
            <v>Winnipeg, Manitoba</v>
          </cell>
        </row>
        <row r="4">
          <cell r="B4" t="str">
            <v>Faculty Research and Non- Research Expenditures</v>
          </cell>
        </row>
        <row r="5">
          <cell r="B5" t="str">
            <v>Year Ended March 31, 2011</v>
          </cell>
        </row>
        <row r="8">
          <cell r="B8" t="str">
            <v>Faculty</v>
          </cell>
          <cell r="C8" t="str">
            <v>Research</v>
          </cell>
          <cell r="D8" t="str">
            <v>Non-Research</v>
          </cell>
          <cell r="E8" t="str">
            <v>Total</v>
          </cell>
        </row>
        <row r="10">
          <cell r="A10" t="str">
            <v>Agricultural &amp; Food Sciences - Faculty of</v>
          </cell>
          <cell r="B10" t="str">
            <v>AGRICULTURAL &amp; FOOD SCIENCE</v>
          </cell>
          <cell r="C10">
            <v>13168709</v>
          </cell>
          <cell r="D10">
            <v>83118</v>
          </cell>
          <cell r="E10">
            <v>13251827</v>
          </cell>
        </row>
        <row r="11">
          <cell r="A11" t="str">
            <v>Architecture - Faculty of</v>
          </cell>
          <cell r="B11" t="str">
            <v xml:space="preserve">ARCHITECTURE               </v>
          </cell>
          <cell r="C11">
            <v>141538</v>
          </cell>
          <cell r="D11">
            <v>0</v>
          </cell>
          <cell r="E11">
            <v>141538</v>
          </cell>
        </row>
        <row r="12">
          <cell r="A12" t="str">
            <v>Arts - Faculty of</v>
          </cell>
          <cell r="B12" t="str">
            <v xml:space="preserve">ARTS                       </v>
          </cell>
          <cell r="C12">
            <v>2669564</v>
          </cell>
          <cell r="D12">
            <v>6070</v>
          </cell>
          <cell r="E12">
            <v>2675634</v>
          </cell>
        </row>
        <row r="13">
          <cell r="A13" t="str">
            <v>Science - Faculty of</v>
          </cell>
          <cell r="B13" t="str">
            <v xml:space="preserve">SCIENCE                    </v>
          </cell>
          <cell r="C13">
            <v>9075782</v>
          </cell>
          <cell r="D13">
            <v>-1849</v>
          </cell>
          <cell r="E13">
            <v>9073933</v>
          </cell>
        </row>
        <row r="14">
          <cell r="A14" t="str">
            <v>Environment, Earth, and Resources, Clayton H. Riddell - Faculty of</v>
          </cell>
          <cell r="B14" t="str">
            <v>FACULTY OF THE ENVIRONMENT</v>
          </cell>
          <cell r="C14">
            <v>7784545</v>
          </cell>
          <cell r="D14">
            <v>99849</v>
          </cell>
          <cell r="E14">
            <v>7884394</v>
          </cell>
        </row>
        <row r="15">
          <cell r="A15" t="str">
            <v>Business - Asper School of</v>
          </cell>
          <cell r="B15" t="str">
            <v xml:space="preserve">MANAGEMENT                 </v>
          </cell>
          <cell r="C15">
            <v>1090968</v>
          </cell>
          <cell r="D15">
            <v>170788</v>
          </cell>
          <cell r="E15">
            <v>1261756</v>
          </cell>
        </row>
        <row r="16">
          <cell r="A16" t="str">
            <v>Dentistry - Faculty of</v>
          </cell>
          <cell r="B16" t="str">
            <v xml:space="preserve">DENTISTRY                  </v>
          </cell>
          <cell r="C16">
            <v>1045552</v>
          </cell>
          <cell r="D16">
            <v>0</v>
          </cell>
          <cell r="E16">
            <v>1045552</v>
          </cell>
        </row>
        <row r="17">
          <cell r="A17" t="str">
            <v>Education - Faculty of</v>
          </cell>
          <cell r="B17" t="str">
            <v xml:space="preserve">EDUCATION                  </v>
          </cell>
          <cell r="C17">
            <v>517585</v>
          </cell>
          <cell r="D17">
            <v>1704</v>
          </cell>
          <cell r="E17">
            <v>519289</v>
          </cell>
        </row>
        <row r="18">
          <cell r="A18" t="str">
            <v>Engineering - Faculty of</v>
          </cell>
          <cell r="B18" t="str">
            <v xml:space="preserve">ENGINEERING </v>
          </cell>
          <cell r="C18">
            <v>7850088</v>
          </cell>
          <cell r="D18">
            <v>70860</v>
          </cell>
          <cell r="E18">
            <v>7920948</v>
          </cell>
        </row>
        <row r="19">
          <cell r="A19" t="str">
            <v>Human Ecology - Faculty of</v>
          </cell>
          <cell r="B19" t="str">
            <v xml:space="preserve">HUMAN ECOLOGY              </v>
          </cell>
          <cell r="C19">
            <v>2109118</v>
          </cell>
          <cell r="D19">
            <v>408</v>
          </cell>
          <cell r="E19">
            <v>2109526</v>
          </cell>
        </row>
        <row r="20">
          <cell r="A20" t="str">
            <v>Law - Faculty of</v>
          </cell>
          <cell r="B20" t="str">
            <v xml:space="preserve">LAW                        </v>
          </cell>
          <cell r="C20">
            <v>170591</v>
          </cell>
          <cell r="D20">
            <v>43293</v>
          </cell>
          <cell r="E20">
            <v>213884</v>
          </cell>
        </row>
        <row r="21">
          <cell r="A21" t="str">
            <v>Medicine - Faculty of</v>
          </cell>
          <cell r="B21" t="str">
            <v xml:space="preserve">MEDICINE                   </v>
          </cell>
          <cell r="C21">
            <v>58896149</v>
          </cell>
          <cell r="D21">
            <v>19358263</v>
          </cell>
          <cell r="E21">
            <v>78254412</v>
          </cell>
        </row>
        <row r="22">
          <cell r="A22" t="str">
            <v>Social Work - Faculty of</v>
          </cell>
          <cell r="B22" t="str">
            <v xml:space="preserve">SOCIAL WORK                </v>
          </cell>
          <cell r="C22">
            <v>680144</v>
          </cell>
          <cell r="D22">
            <v>51026</v>
          </cell>
          <cell r="E22">
            <v>731170</v>
          </cell>
        </row>
        <row r="23">
          <cell r="A23" t="str">
            <v>Pharmacy - Faculty of</v>
          </cell>
          <cell r="B23" t="str">
            <v xml:space="preserve">PHARMACY                   </v>
          </cell>
          <cell r="C23">
            <v>1050281</v>
          </cell>
          <cell r="D23">
            <v>0</v>
          </cell>
          <cell r="E23">
            <v>1050281</v>
          </cell>
        </row>
        <row r="24">
          <cell r="A24" t="str">
            <v>Art - School of</v>
          </cell>
          <cell r="B24" t="str">
            <v xml:space="preserve">FINE ARTS                  </v>
          </cell>
          <cell r="C24">
            <v>29639</v>
          </cell>
          <cell r="D24">
            <v>0</v>
          </cell>
          <cell r="E24">
            <v>29639</v>
          </cell>
        </row>
        <row r="25">
          <cell r="A25" t="str">
            <v>Music, Marcel A. Desautels - Faculty of</v>
          </cell>
          <cell r="B25" t="str">
            <v xml:space="preserve">MUSIC                      </v>
          </cell>
          <cell r="C25">
            <v>26647</v>
          </cell>
          <cell r="D25">
            <v>4342</v>
          </cell>
          <cell r="E25">
            <v>30989</v>
          </cell>
        </row>
        <row r="26">
          <cell r="A26" t="str">
            <v>Kinesiology and Recreation Management - Faculty of</v>
          </cell>
          <cell r="B26" t="str">
            <v xml:space="preserve">PHYS.EDUC &amp; RECRTN.STUDIES </v>
          </cell>
          <cell r="C26">
            <v>1008257</v>
          </cell>
          <cell r="D26">
            <v>227361</v>
          </cell>
          <cell r="E26">
            <v>1235618</v>
          </cell>
        </row>
        <row r="27">
          <cell r="A27" t="str">
            <v>Nursing - Faculty of</v>
          </cell>
          <cell r="B27" t="str">
            <v xml:space="preserve">NURSING                    </v>
          </cell>
          <cell r="C27">
            <v>1605131</v>
          </cell>
          <cell r="D27">
            <v>3380</v>
          </cell>
          <cell r="E27">
            <v>1608511</v>
          </cell>
        </row>
        <row r="28">
          <cell r="B28" t="str">
            <v>ISIS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 xml:space="preserve">GRADUATE STUDIES           </v>
          </cell>
          <cell r="C29">
            <v>4574810</v>
          </cell>
          <cell r="D29">
            <v>0</v>
          </cell>
          <cell r="E29">
            <v>4574810</v>
          </cell>
        </row>
        <row r="30">
          <cell r="B30" t="str">
            <v xml:space="preserve">COLLEGES                   </v>
          </cell>
          <cell r="C30">
            <v>42760</v>
          </cell>
          <cell r="D30">
            <v>-49</v>
          </cell>
          <cell r="E30">
            <v>42711</v>
          </cell>
        </row>
        <row r="31">
          <cell r="B31" t="str">
            <v xml:space="preserve">CENTRES                    </v>
          </cell>
          <cell r="C31">
            <v>16538</v>
          </cell>
          <cell r="D31">
            <v>0</v>
          </cell>
          <cell r="E31">
            <v>16538</v>
          </cell>
        </row>
        <row r="32">
          <cell r="B32" t="str">
            <v>CTRE FOR HIGHER EDUC. MGMT.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RESOLVE</v>
          </cell>
          <cell r="C33">
            <v>412963</v>
          </cell>
          <cell r="D33">
            <v>0</v>
          </cell>
          <cell r="E33">
            <v>412963</v>
          </cell>
        </row>
        <row r="34">
          <cell r="B34" t="str">
            <v xml:space="preserve">CONTINUING EDUCATION       </v>
          </cell>
          <cell r="C34">
            <v>328912</v>
          </cell>
          <cell r="D34">
            <v>0</v>
          </cell>
          <cell r="E34">
            <v>328912</v>
          </cell>
        </row>
        <row r="35">
          <cell r="B35" t="str">
            <v xml:space="preserve">LIBRARIES                  </v>
          </cell>
          <cell r="C35">
            <v>91934</v>
          </cell>
          <cell r="D35">
            <v>4521</v>
          </cell>
          <cell r="E35">
            <v>96455</v>
          </cell>
        </row>
        <row r="36">
          <cell r="B36" t="str">
            <v>RECREATION AND ATHLETICS</v>
          </cell>
          <cell r="C36">
            <v>0</v>
          </cell>
          <cell r="D36">
            <v>0</v>
          </cell>
          <cell r="E36">
            <v>0</v>
          </cell>
        </row>
        <row r="37">
          <cell r="B37" t="str">
            <v xml:space="preserve">STUDENT AFFAIRS            </v>
          </cell>
          <cell r="C37">
            <v>422827</v>
          </cell>
          <cell r="D37">
            <v>23784</v>
          </cell>
          <cell r="E37">
            <v>446611</v>
          </cell>
        </row>
        <row r="38">
          <cell r="B38" t="str">
            <v xml:space="preserve">ADMINISTRATION-SPECIFIC    </v>
          </cell>
          <cell r="C38">
            <v>2109123</v>
          </cell>
          <cell r="D38">
            <v>312883</v>
          </cell>
          <cell r="E38">
            <v>2422006</v>
          </cell>
        </row>
        <row r="39">
          <cell r="B39" t="str">
            <v>PHYSICAL PLANT/SECURITY</v>
          </cell>
          <cell r="C39">
            <v>-18108</v>
          </cell>
          <cell r="D39">
            <v>35</v>
          </cell>
          <cell r="E39">
            <v>-18073</v>
          </cell>
        </row>
        <row r="40">
          <cell r="B40" t="str">
            <v xml:space="preserve">ADMINISTRATION-GENERAL     </v>
          </cell>
          <cell r="C40">
            <v>60852</v>
          </cell>
          <cell r="D40">
            <v>20638</v>
          </cell>
          <cell r="E40">
            <v>81490</v>
          </cell>
        </row>
        <row r="42">
          <cell r="A42" t="str">
            <v>Total</v>
          </cell>
          <cell r="C42">
            <v>116962899</v>
          </cell>
          <cell r="D42">
            <v>20480425</v>
          </cell>
          <cell r="E42">
            <v>137443324</v>
          </cell>
        </row>
      </sheetData>
      <sheetData sheetId="2">
        <row r="1">
          <cell r="I1" t="str">
            <v>Faculty Undergraduate FFTE - IS Book 2010-2011</v>
          </cell>
          <cell r="P1" t="str">
            <v>Faculty Graduate Standard Students - IS Book 2012-2013</v>
          </cell>
          <cell r="V1" t="str">
            <v>Faculty Total FFTE - IS Book 2010-2011</v>
          </cell>
        </row>
        <row r="2">
          <cell r="I2" t="str">
            <v>This is a Calculated Section</v>
          </cell>
          <cell r="P2" t="str">
            <v>This is an Input Section - Use St. St. Workbook</v>
          </cell>
        </row>
        <row r="3">
          <cell r="I3" t="str">
            <v>2008-2009</v>
          </cell>
          <cell r="J3" t="str">
            <v>2009-2010</v>
          </cell>
          <cell r="K3" t="str">
            <v>2010-2011</v>
          </cell>
          <cell r="L3" t="str">
            <v>2011-2012</v>
          </cell>
          <cell r="M3" t="str">
            <v>2012-2013</v>
          </cell>
          <cell r="P3" t="str">
            <v>2008-2009</v>
          </cell>
          <cell r="Q3" t="str">
            <v>2009-2010</v>
          </cell>
          <cell r="R3" t="str">
            <v>2010-2011</v>
          </cell>
          <cell r="S3" t="str">
            <v>2011-2012</v>
          </cell>
          <cell r="T3" t="str">
            <v>2012-2013</v>
          </cell>
          <cell r="W3" t="str">
            <v>2008-2009</v>
          </cell>
          <cell r="X3" t="str">
            <v>2009-2010</v>
          </cell>
          <cell r="Y3" t="str">
            <v>2010-2011</v>
          </cell>
          <cell r="Z3" t="str">
            <v>2011-2012</v>
          </cell>
          <cell r="AA3" t="str">
            <v>2012-2013</v>
          </cell>
        </row>
        <row r="4">
          <cell r="H4" t="str">
            <v>Agricultural &amp; Food Sciences - Faculty of</v>
          </cell>
          <cell r="I4">
            <v>452.66666666666669</v>
          </cell>
          <cell r="J4">
            <v>522</v>
          </cell>
          <cell r="K4">
            <v>492.28333333333336</v>
          </cell>
          <cell r="L4">
            <v>491.06666666666666</v>
          </cell>
          <cell r="M4">
            <v>534.18333333333328</v>
          </cell>
          <cell r="O4" t="str">
            <v>Agricultural &amp; Food Sciences - Faculty of</v>
          </cell>
          <cell r="P4">
            <v>143</v>
          </cell>
          <cell r="Q4">
            <v>138</v>
          </cell>
          <cell r="R4">
            <v>140.16999999999999</v>
          </cell>
          <cell r="S4">
            <v>152.16666666666669</v>
          </cell>
          <cell r="T4">
            <v>170.5</v>
          </cell>
          <cell r="V4" t="str">
            <v>Agricultural &amp; Food Sciences - Faculty of</v>
          </cell>
          <cell r="W4">
            <v>595.66666666666674</v>
          </cell>
          <cell r="X4">
            <v>660</v>
          </cell>
          <cell r="Y4">
            <v>632.45333333333338</v>
          </cell>
          <cell r="Z4">
            <v>643.23333333333335</v>
          </cell>
          <cell r="AA4">
            <v>704.68333333333328</v>
          </cell>
        </row>
        <row r="5">
          <cell r="H5" t="str">
            <v>Architecture - Faculty of</v>
          </cell>
          <cell r="I5">
            <v>481.7</v>
          </cell>
          <cell r="J5">
            <v>489.6</v>
          </cell>
          <cell r="K5">
            <v>458.2</v>
          </cell>
          <cell r="L5">
            <v>464.1</v>
          </cell>
          <cell r="M5">
            <v>440.3</v>
          </cell>
          <cell r="O5" t="str">
            <v>Architecture - Faculty of</v>
          </cell>
          <cell r="P5">
            <v>128</v>
          </cell>
          <cell r="Q5">
            <v>135.33000000000001</v>
          </cell>
          <cell r="R5">
            <v>144</v>
          </cell>
          <cell r="S5">
            <v>154.33333333333334</v>
          </cell>
          <cell r="T5">
            <v>153.33333333333334</v>
          </cell>
          <cell r="V5" t="str">
            <v>Architecture - Faculty of</v>
          </cell>
          <cell r="W5">
            <v>609.70000000000005</v>
          </cell>
          <cell r="X5">
            <v>624.93000000000006</v>
          </cell>
          <cell r="Y5">
            <v>602.20000000000005</v>
          </cell>
          <cell r="Z5">
            <v>618.43333333333339</v>
          </cell>
          <cell r="AA5">
            <v>593.63333333333333</v>
          </cell>
        </row>
        <row r="6">
          <cell r="H6" t="str">
            <v>Art - School of</v>
          </cell>
          <cell r="I6">
            <v>305.7</v>
          </cell>
          <cell r="J6">
            <v>299.05</v>
          </cell>
          <cell r="K6">
            <v>278.21666666666664</v>
          </cell>
          <cell r="L6">
            <v>265.61666666666667</v>
          </cell>
          <cell r="M6">
            <v>272.75</v>
          </cell>
          <cell r="O6" t="str">
            <v>Art - School of</v>
          </cell>
          <cell r="S6">
            <v>8</v>
          </cell>
          <cell r="T6">
            <v>8</v>
          </cell>
          <cell r="V6" t="str">
            <v>Art - School of</v>
          </cell>
          <cell r="W6">
            <v>305.7</v>
          </cell>
          <cell r="X6">
            <v>299.05</v>
          </cell>
          <cell r="Y6">
            <v>278.21666666666664</v>
          </cell>
          <cell r="Z6">
            <v>273.61666666666667</v>
          </cell>
          <cell r="AA6">
            <v>280.75</v>
          </cell>
        </row>
        <row r="7">
          <cell r="H7" t="str">
            <v>Arts - Faculty of</v>
          </cell>
          <cell r="I7">
            <v>4691.5</v>
          </cell>
          <cell r="J7">
            <v>4848.8</v>
          </cell>
          <cell r="K7">
            <v>4871</v>
          </cell>
          <cell r="L7">
            <v>5052</v>
          </cell>
          <cell r="M7">
            <v>5129.3999999999996</v>
          </cell>
          <cell r="O7" t="str">
            <v>Arts - Faculty of</v>
          </cell>
          <cell r="P7">
            <v>312</v>
          </cell>
          <cell r="Q7">
            <v>310.60000000000002</v>
          </cell>
          <cell r="R7">
            <v>327.25</v>
          </cell>
          <cell r="S7">
            <v>317.45137668424138</v>
          </cell>
          <cell r="T7">
            <v>338.93010752688173</v>
          </cell>
          <cell r="V7" t="str">
            <v>Arts - Faculty of</v>
          </cell>
          <cell r="W7">
            <v>5003.5</v>
          </cell>
          <cell r="X7">
            <v>5159.4000000000005</v>
          </cell>
          <cell r="Y7">
            <v>5198.25</v>
          </cell>
          <cell r="Z7">
            <v>5369.451376684241</v>
          </cell>
          <cell r="AA7">
            <v>5468.330107526881</v>
          </cell>
        </row>
        <row r="8">
          <cell r="H8" t="str">
            <v>Business - Asper School of</v>
          </cell>
          <cell r="I8">
            <v>1215.0999999999999</v>
          </cell>
          <cell r="J8">
            <v>1217.9000000000001</v>
          </cell>
          <cell r="K8">
            <v>1242.5999999999999</v>
          </cell>
          <cell r="L8">
            <v>1211.8333333333333</v>
          </cell>
          <cell r="M8">
            <v>1301.0333333333333</v>
          </cell>
          <cell r="O8" t="str">
            <v>Business - Asper School of</v>
          </cell>
          <cell r="P8">
            <v>135</v>
          </cell>
          <cell r="Q8">
            <v>139.83000000000001</v>
          </cell>
          <cell r="R8">
            <v>123.17</v>
          </cell>
          <cell r="S8">
            <v>121.33333333333333</v>
          </cell>
          <cell r="T8">
            <v>107.83333333333333</v>
          </cell>
          <cell r="V8" t="str">
            <v>Business - Asper School of</v>
          </cell>
          <cell r="W8">
            <v>1350.1</v>
          </cell>
          <cell r="X8">
            <v>1357.73</v>
          </cell>
          <cell r="Y8">
            <v>1365.77</v>
          </cell>
          <cell r="Z8">
            <v>1333.1666666666665</v>
          </cell>
          <cell r="AA8">
            <v>1408.8666666666666</v>
          </cell>
        </row>
        <row r="9">
          <cell r="H9" t="str">
            <v>Dental Hygiene - School of</v>
          </cell>
          <cell r="I9">
            <v>52</v>
          </cell>
          <cell r="J9">
            <v>52</v>
          </cell>
          <cell r="K9">
            <v>53</v>
          </cell>
          <cell r="L9">
            <v>49</v>
          </cell>
          <cell r="M9">
            <v>57</v>
          </cell>
          <cell r="O9" t="str">
            <v>Dental Hygiene</v>
          </cell>
          <cell r="V9" t="str">
            <v>Dental Hygiene - School of</v>
          </cell>
        </row>
        <row r="10">
          <cell r="H10" t="str">
            <v>Dentistry - Faculty of</v>
          </cell>
          <cell r="I10">
            <v>155</v>
          </cell>
          <cell r="J10">
            <v>155</v>
          </cell>
          <cell r="K10">
            <v>155</v>
          </cell>
          <cell r="L10">
            <v>159</v>
          </cell>
          <cell r="M10">
            <v>151</v>
          </cell>
          <cell r="O10" t="str">
            <v>Dentistry - Faculty of</v>
          </cell>
          <cell r="P10">
            <v>16</v>
          </cell>
          <cell r="Q10">
            <v>18</v>
          </cell>
          <cell r="R10">
            <v>20.67</v>
          </cell>
          <cell r="S10">
            <v>20.666666666666668</v>
          </cell>
          <cell r="T10">
            <v>25.5</v>
          </cell>
          <cell r="V10" t="str">
            <v>Dentistry - Faculty of</v>
          </cell>
          <cell r="W10">
            <v>223</v>
          </cell>
          <cell r="X10">
            <v>225</v>
          </cell>
          <cell r="Y10">
            <v>228.67000000000002</v>
          </cell>
          <cell r="Z10">
            <v>228.66666666666666</v>
          </cell>
          <cell r="AA10">
            <v>233.5</v>
          </cell>
        </row>
        <row r="11">
          <cell r="H11" t="str">
            <v>Education - Faculty of</v>
          </cell>
          <cell r="I11">
            <v>626.93333333333328</v>
          </cell>
          <cell r="J11">
            <v>636.20000000000005</v>
          </cell>
          <cell r="K11">
            <v>632.95000000000005</v>
          </cell>
          <cell r="L11">
            <v>592.7166666666667</v>
          </cell>
          <cell r="M11">
            <v>582.86666666666667</v>
          </cell>
          <cell r="O11" t="str">
            <v>Education - Faculty of</v>
          </cell>
          <cell r="P11">
            <v>197</v>
          </cell>
          <cell r="Q11">
            <v>221.17</v>
          </cell>
          <cell r="R11">
            <v>193</v>
          </cell>
          <cell r="S11">
            <v>206.66666666666666</v>
          </cell>
          <cell r="T11">
            <v>221.16666666666666</v>
          </cell>
          <cell r="V11" t="str">
            <v>Education - Faculty of</v>
          </cell>
          <cell r="W11">
            <v>823.93333333333328</v>
          </cell>
          <cell r="X11">
            <v>857.37</v>
          </cell>
          <cell r="Y11">
            <v>825.95</v>
          </cell>
          <cell r="Z11">
            <v>799.38333333333333</v>
          </cell>
          <cell r="AA11">
            <v>804.0333333333333</v>
          </cell>
        </row>
        <row r="12">
          <cell r="H12" t="str">
            <v>Engineering - Faculty of</v>
          </cell>
          <cell r="I12">
            <v>801.86666666666667</v>
          </cell>
          <cell r="J12">
            <v>829.31666666666672</v>
          </cell>
          <cell r="K12">
            <v>855.2</v>
          </cell>
          <cell r="L12">
            <v>901.36666666666667</v>
          </cell>
          <cell r="M12">
            <v>1014.5666666666667</v>
          </cell>
          <cell r="O12" t="str">
            <v>Engineering - Faculty of</v>
          </cell>
          <cell r="P12">
            <v>218</v>
          </cell>
          <cell r="Q12">
            <v>227.67</v>
          </cell>
          <cell r="R12">
            <v>251.67</v>
          </cell>
          <cell r="S12">
            <v>295.33333333333337</v>
          </cell>
          <cell r="T12">
            <v>325.16666666666663</v>
          </cell>
          <cell r="V12" t="str">
            <v>Engineering - Faculty of</v>
          </cell>
          <cell r="W12">
            <v>1019.8666666666667</v>
          </cell>
          <cell r="X12">
            <v>1056.9866666666667</v>
          </cell>
          <cell r="Y12">
            <v>1106.8700000000001</v>
          </cell>
          <cell r="Z12">
            <v>1196.7</v>
          </cell>
          <cell r="AA12">
            <v>1339.7333333333333</v>
          </cell>
        </row>
        <row r="13">
          <cell r="H13" t="str">
            <v>Environment, Earth, and Resources, Clayton H. Riddell - Faculty of</v>
          </cell>
          <cell r="I13">
            <v>486.73333333333335</v>
          </cell>
          <cell r="J13">
            <v>560.24166666666667</v>
          </cell>
          <cell r="K13">
            <v>592.23333333333335</v>
          </cell>
          <cell r="L13">
            <v>615.66</v>
          </cell>
          <cell r="M13">
            <v>610.20833333333337</v>
          </cell>
          <cell r="O13" t="str">
            <v>Environment, Earth, and Resources, Clayton H. Riddell - Faculty of</v>
          </cell>
          <cell r="P13">
            <v>116</v>
          </cell>
          <cell r="Q13">
            <v>112.83</v>
          </cell>
          <cell r="R13">
            <v>125.83</v>
          </cell>
          <cell r="S13">
            <v>125</v>
          </cell>
          <cell r="T13">
            <v>111.66666666666667</v>
          </cell>
          <cell r="V13" t="str">
            <v>Environment, Earth, and Resources, Clayton H. Riddell - Faculty of</v>
          </cell>
          <cell r="W13">
            <v>602.73333333333335</v>
          </cell>
          <cell r="X13">
            <v>673.07166666666672</v>
          </cell>
          <cell r="Y13">
            <v>718.06333333333339</v>
          </cell>
          <cell r="Z13">
            <v>740.66</v>
          </cell>
          <cell r="AA13">
            <v>721.875</v>
          </cell>
        </row>
        <row r="14">
          <cell r="H14" t="str">
            <v>Human Ecology - Faculty of</v>
          </cell>
          <cell r="I14">
            <v>523.83333333333337</v>
          </cell>
          <cell r="J14">
            <v>552.5333333333333</v>
          </cell>
          <cell r="K14">
            <v>625.33333333333337</v>
          </cell>
          <cell r="L14">
            <v>663.11666666666667</v>
          </cell>
          <cell r="M14">
            <v>699.13333333333333</v>
          </cell>
          <cell r="O14" t="str">
            <v>Human Ecology - Faculty of</v>
          </cell>
          <cell r="P14">
            <v>26</v>
          </cell>
          <cell r="Q14">
            <v>39.67</v>
          </cell>
          <cell r="R14">
            <v>50</v>
          </cell>
          <cell r="S14">
            <v>63.833333333333336</v>
          </cell>
          <cell r="T14">
            <v>67.166666666666657</v>
          </cell>
          <cell r="V14" t="str">
            <v>Human Ecology - Faculty of</v>
          </cell>
          <cell r="W14">
            <v>549.83333333333337</v>
          </cell>
          <cell r="X14">
            <v>592.20333333333326</v>
          </cell>
          <cell r="Y14">
            <v>675.33333333333337</v>
          </cell>
          <cell r="Z14">
            <v>726.95</v>
          </cell>
          <cell r="AA14">
            <v>766.3</v>
          </cell>
        </row>
        <row r="15">
          <cell r="H15" t="str">
            <v>Kinesiology and Recreation Management - Faculty of</v>
          </cell>
          <cell r="I15">
            <v>390.9</v>
          </cell>
          <cell r="J15">
            <v>435.3</v>
          </cell>
          <cell r="K15">
            <v>455.3</v>
          </cell>
          <cell r="L15">
            <v>472.66666666666669</v>
          </cell>
          <cell r="M15">
            <v>454.96666666666664</v>
          </cell>
          <cell r="O15" t="str">
            <v>Kinesiology and Recreation Management - Faculty of</v>
          </cell>
          <cell r="P15">
            <v>15</v>
          </cell>
          <cell r="Q15">
            <v>16.329999999999998</v>
          </cell>
          <cell r="R15">
            <v>22.33</v>
          </cell>
          <cell r="S15">
            <v>28</v>
          </cell>
          <cell r="T15">
            <v>33</v>
          </cell>
          <cell r="V15" t="str">
            <v>Kinesiology and Recreation Management - Faculty of</v>
          </cell>
          <cell r="W15">
            <v>405.9</v>
          </cell>
          <cell r="X15">
            <v>451.63</v>
          </cell>
          <cell r="Y15">
            <v>477.63</v>
          </cell>
          <cell r="Z15">
            <v>500.66666666666669</v>
          </cell>
          <cell r="AA15">
            <v>487.96666666666664</v>
          </cell>
        </row>
        <row r="16">
          <cell r="H16" t="str">
            <v>Law - Faculty of</v>
          </cell>
          <cell r="I16">
            <v>320.3</v>
          </cell>
          <cell r="J16">
            <v>327.7</v>
          </cell>
          <cell r="K16">
            <v>333.46666666666664</v>
          </cell>
          <cell r="L16">
            <v>330.61666666666667</v>
          </cell>
          <cell r="M16">
            <v>333.68333333333334</v>
          </cell>
          <cell r="O16" t="str">
            <v>Law - Faculty of</v>
          </cell>
          <cell r="P16">
            <v>1</v>
          </cell>
          <cell r="Q16">
            <v>6</v>
          </cell>
          <cell r="R16">
            <v>7</v>
          </cell>
          <cell r="S16">
            <v>4.333333333333333</v>
          </cell>
          <cell r="T16">
            <v>4.666666666666667</v>
          </cell>
          <cell r="V16" t="str">
            <v>Law - Faculty of</v>
          </cell>
          <cell r="W16">
            <v>321.3</v>
          </cell>
          <cell r="X16">
            <v>333.7</v>
          </cell>
          <cell r="Y16">
            <v>340.46666666666664</v>
          </cell>
          <cell r="Z16">
            <v>334.95</v>
          </cell>
          <cell r="AA16">
            <v>338.35</v>
          </cell>
        </row>
        <row r="17">
          <cell r="H17" t="str">
            <v>Medical Rehabilitation - School of</v>
          </cell>
          <cell r="I17">
            <v>306.33333333333331</v>
          </cell>
          <cell r="J17">
            <v>231.18333333333334</v>
          </cell>
          <cell r="K17">
            <v>247.43333333333334</v>
          </cell>
          <cell r="L17">
            <v>186.7</v>
          </cell>
          <cell r="M17">
            <v>269.68333333333334</v>
          </cell>
          <cell r="O17" t="str">
            <v>Medical Rehabilitation - School of</v>
          </cell>
          <cell r="P17">
            <v>111</v>
          </cell>
          <cell r="Q17">
            <v>103</v>
          </cell>
          <cell r="R17">
            <v>103</v>
          </cell>
          <cell r="S17">
            <v>109</v>
          </cell>
          <cell r="T17">
            <v>159</v>
          </cell>
          <cell r="V17" t="str">
            <v>Medical Rehabilitation - School of</v>
          </cell>
        </row>
        <row r="18">
          <cell r="H18" t="str">
            <v>Medicine - Faculty of</v>
          </cell>
          <cell r="I18">
            <v>479</v>
          </cell>
          <cell r="J18">
            <v>529</v>
          </cell>
          <cell r="K18">
            <v>549</v>
          </cell>
          <cell r="L18">
            <v>542</v>
          </cell>
          <cell r="M18">
            <v>559</v>
          </cell>
          <cell r="O18" t="str">
            <v>Medicine - Faculty of</v>
          </cell>
          <cell r="P18">
            <v>201</v>
          </cell>
          <cell r="Q18">
            <v>222.67</v>
          </cell>
          <cell r="R18">
            <v>227.33</v>
          </cell>
          <cell r="S18">
            <v>223.16666666666666</v>
          </cell>
          <cell r="T18">
            <v>237.83333333333334</v>
          </cell>
          <cell r="V18" t="str">
            <v>Medicine - Faculty of</v>
          </cell>
          <cell r="W18">
            <v>1097.3333333333333</v>
          </cell>
          <cell r="X18">
            <v>1085.8533333333335</v>
          </cell>
          <cell r="Y18">
            <v>1126.7633333333333</v>
          </cell>
          <cell r="Z18">
            <v>1060.8666666666668</v>
          </cell>
          <cell r="AA18">
            <v>1225.5166666666667</v>
          </cell>
        </row>
        <row r="19">
          <cell r="H19" t="str">
            <v>Music, Marcel A. Desautels - Faculty of</v>
          </cell>
          <cell r="I19">
            <v>182.43333333333334</v>
          </cell>
          <cell r="J19">
            <v>196.08333333333334</v>
          </cell>
          <cell r="K19">
            <v>192.66666666666666</v>
          </cell>
          <cell r="L19">
            <v>202.85</v>
          </cell>
          <cell r="M19">
            <v>195.7</v>
          </cell>
          <cell r="O19" t="str">
            <v>Music, Marcel A. Desautels - Faculty of</v>
          </cell>
          <cell r="P19">
            <v>16</v>
          </cell>
          <cell r="Q19">
            <v>13.67</v>
          </cell>
          <cell r="R19">
            <v>13</v>
          </cell>
          <cell r="S19">
            <v>14.333333333333334</v>
          </cell>
          <cell r="T19">
            <v>11.666666666666666</v>
          </cell>
          <cell r="V19" t="str">
            <v>Music, Marcel A. Desautels - Faculty of</v>
          </cell>
          <cell r="W19">
            <v>198.43333333333334</v>
          </cell>
          <cell r="X19">
            <v>209.75333333333333</v>
          </cell>
          <cell r="Y19">
            <v>205.66666666666666</v>
          </cell>
          <cell r="Z19">
            <v>217.18333333333334</v>
          </cell>
          <cell r="AA19">
            <v>207.36666666666665</v>
          </cell>
        </row>
        <row r="20">
          <cell r="H20" t="str">
            <v>Nursing - Faculty of</v>
          </cell>
          <cell r="I20">
            <v>846.4</v>
          </cell>
          <cell r="J20">
            <v>893.5333333333333</v>
          </cell>
          <cell r="K20">
            <v>808.16666666666663</v>
          </cell>
          <cell r="L20">
            <v>796.0333333333333</v>
          </cell>
          <cell r="M20">
            <v>744.43333333333328</v>
          </cell>
          <cell r="O20" t="str">
            <v>Nursing - Faculty of</v>
          </cell>
          <cell r="P20">
            <v>60</v>
          </cell>
          <cell r="Q20">
            <v>45.33</v>
          </cell>
          <cell r="R20">
            <v>42.33</v>
          </cell>
          <cell r="S20">
            <v>50.333333333333336</v>
          </cell>
          <cell r="T20">
            <v>54.333333333333336</v>
          </cell>
          <cell r="V20" t="str">
            <v>Nursing - Faculty of</v>
          </cell>
          <cell r="W20">
            <v>906.4</v>
          </cell>
          <cell r="X20">
            <v>938.86333333333334</v>
          </cell>
          <cell r="Y20">
            <v>850.49666666666667</v>
          </cell>
          <cell r="Z20">
            <v>846.36666666666667</v>
          </cell>
          <cell r="AA20">
            <v>798.76666666666665</v>
          </cell>
        </row>
        <row r="21">
          <cell r="H21" t="str">
            <v>Pharmacy - Faculty of</v>
          </cell>
          <cell r="I21">
            <v>166.1</v>
          </cell>
          <cell r="J21">
            <v>158.03333333333333</v>
          </cell>
          <cell r="K21">
            <v>164.3</v>
          </cell>
          <cell r="L21">
            <v>179.25</v>
          </cell>
          <cell r="M21">
            <v>179.41666666666666</v>
          </cell>
          <cell r="O21" t="str">
            <v>Pharmacy - Faculty of</v>
          </cell>
          <cell r="P21">
            <v>9</v>
          </cell>
          <cell r="Q21">
            <v>10</v>
          </cell>
          <cell r="R21">
            <v>10</v>
          </cell>
          <cell r="S21">
            <v>11</v>
          </cell>
          <cell r="T21">
            <v>13.333333333333332</v>
          </cell>
          <cell r="V21" t="str">
            <v>Pharmacy - Faculty of</v>
          </cell>
          <cell r="W21">
            <v>175.1</v>
          </cell>
          <cell r="X21">
            <v>168.03333333333333</v>
          </cell>
          <cell r="Y21">
            <v>174.3</v>
          </cell>
          <cell r="Z21">
            <v>190.25</v>
          </cell>
          <cell r="AA21">
            <v>192.75</v>
          </cell>
        </row>
        <row r="22">
          <cell r="H22" t="str">
            <v>Science - Faculty of</v>
          </cell>
          <cell r="I22">
            <v>3682.6</v>
          </cell>
          <cell r="J22">
            <v>3859.3666666666668</v>
          </cell>
          <cell r="K22">
            <v>4000.4333333333334</v>
          </cell>
          <cell r="L22">
            <v>4008.3666666666668</v>
          </cell>
          <cell r="M22">
            <v>4176.7333333333336</v>
          </cell>
          <cell r="O22" t="str">
            <v>Science - Faculty of</v>
          </cell>
          <cell r="P22">
            <v>171</v>
          </cell>
          <cell r="Q22">
            <v>191</v>
          </cell>
          <cell r="R22">
            <v>250.67</v>
          </cell>
          <cell r="S22">
            <v>255.33333333333334</v>
          </cell>
          <cell r="T22">
            <v>249.16666666666666</v>
          </cell>
          <cell r="V22" t="str">
            <v>Science - Faculty of</v>
          </cell>
          <cell r="W22">
            <v>3853.6</v>
          </cell>
          <cell r="X22">
            <v>4050.3666666666668</v>
          </cell>
          <cell r="Y22">
            <v>4251.1033333333335</v>
          </cell>
          <cell r="Z22">
            <v>4263.7</v>
          </cell>
          <cell r="AA22">
            <v>4425.9000000000005</v>
          </cell>
        </row>
        <row r="23">
          <cell r="H23" t="str">
            <v>Social Work - Faculty of</v>
          </cell>
          <cell r="I23">
            <v>426.5</v>
          </cell>
          <cell r="J23">
            <v>455.7</v>
          </cell>
          <cell r="K23">
            <v>437.2</v>
          </cell>
          <cell r="L23">
            <v>410.7</v>
          </cell>
          <cell r="M23">
            <v>437.55</v>
          </cell>
          <cell r="O23" t="str">
            <v>Social Work - Faculty of</v>
          </cell>
          <cell r="P23">
            <v>82</v>
          </cell>
          <cell r="Q23">
            <v>81.33</v>
          </cell>
          <cell r="R23">
            <v>83.5</v>
          </cell>
          <cell r="S23">
            <v>91.5</v>
          </cell>
          <cell r="T23">
            <v>81</v>
          </cell>
          <cell r="V23" t="str">
            <v>Social Work - Faculty of</v>
          </cell>
          <cell r="W23">
            <v>508.5</v>
          </cell>
          <cell r="X23">
            <v>537.03</v>
          </cell>
          <cell r="Y23">
            <v>520.70000000000005</v>
          </cell>
          <cell r="Z23">
            <v>502.2</v>
          </cell>
          <cell r="AA23">
            <v>518.54999999999995</v>
          </cell>
        </row>
        <row r="25">
          <cell r="H25" t="str">
            <v>Total</v>
          </cell>
          <cell r="I25">
            <v>16593.599999999999</v>
          </cell>
          <cell r="J25">
            <v>17248.541666666668</v>
          </cell>
          <cell r="K25">
            <v>17443.98333333333</v>
          </cell>
          <cell r="L25">
            <v>17594.66</v>
          </cell>
          <cell r="M25">
            <v>18143.608333333334</v>
          </cell>
          <cell r="O25" t="str">
            <v>Total</v>
          </cell>
          <cell r="P25">
            <v>1957</v>
          </cell>
          <cell r="Q25">
            <v>2032.43</v>
          </cell>
          <cell r="R25">
            <v>2134.9199999999996</v>
          </cell>
          <cell r="S25">
            <v>2251.7847100175745</v>
          </cell>
          <cell r="T25">
            <v>2373.2634408602153</v>
          </cell>
          <cell r="V25" t="str">
            <v>Total</v>
          </cell>
          <cell r="W25">
            <v>18550.599999999999</v>
          </cell>
          <cell r="X25">
            <v>19280.971666666665</v>
          </cell>
          <cell r="Y25">
            <v>19578.903333333335</v>
          </cell>
          <cell r="Z25">
            <v>19846.444710017575</v>
          </cell>
          <cell r="AA25">
            <v>20516.871774193547</v>
          </cell>
        </row>
      </sheetData>
      <sheetData sheetId="3">
        <row r="4">
          <cell r="D4">
            <v>2008</v>
          </cell>
          <cell r="F4">
            <v>2009</v>
          </cell>
          <cell r="H4">
            <v>2010</v>
          </cell>
          <cell r="J4">
            <v>2011</v>
          </cell>
          <cell r="L4">
            <v>2012</v>
          </cell>
          <cell r="N4">
            <v>2013</v>
          </cell>
        </row>
        <row r="5">
          <cell r="B5" t="str">
            <v>UNIT_TITLE</v>
          </cell>
          <cell r="C5" t="str">
            <v>LEVEL_6_NAME</v>
          </cell>
          <cell r="D5" t="str">
            <v>Sum of MARCH31_NET</v>
          </cell>
          <cell r="E5" t="str">
            <v>Sum of PREV_MARCH31_NET</v>
          </cell>
          <cell r="F5" t="str">
            <v>Sum of MARCH31_NET</v>
          </cell>
          <cell r="G5" t="str">
            <v>Sum of PREV_MARCH31_NET</v>
          </cell>
          <cell r="H5" t="str">
            <v>Sum of MARCH31_NET</v>
          </cell>
          <cell r="I5" t="str">
            <v>Sum of PREV_MARCH31_NET</v>
          </cell>
          <cell r="J5" t="str">
            <v>Sum of MARCH31_NET</v>
          </cell>
          <cell r="K5" t="str">
            <v>Sum of PREV_MARCH31_NET</v>
          </cell>
          <cell r="L5" t="str">
            <v>Sum of MARCH31_NET</v>
          </cell>
          <cell r="M5" t="str">
            <v>Sum of PREV_MARCH31_NET</v>
          </cell>
          <cell r="N5" t="str">
            <v>Sum of MARCH31_NET</v>
          </cell>
        </row>
        <row r="6">
          <cell r="B6" t="str">
            <v>Agricultural &amp; Food Sciences</v>
          </cell>
          <cell r="C6" t="str">
            <v>Agribusiness/Agricult. Economics</v>
          </cell>
          <cell r="D6">
            <v>1286466.42</v>
          </cell>
          <cell r="E6">
            <v>1341186.1399999999</v>
          </cell>
          <cell r="F6">
            <v>1313925.93</v>
          </cell>
          <cell r="G6">
            <v>1286466.42</v>
          </cell>
          <cell r="H6">
            <v>1518667.04</v>
          </cell>
          <cell r="I6">
            <v>1313925.93</v>
          </cell>
          <cell r="J6">
            <v>1581122.13</v>
          </cell>
          <cell r="K6">
            <v>1518667.04</v>
          </cell>
          <cell r="L6">
            <v>1630401.62</v>
          </cell>
          <cell r="M6">
            <v>1581122.13</v>
          </cell>
          <cell r="N6">
            <v>1746191.94</v>
          </cell>
        </row>
        <row r="7">
          <cell r="C7" t="str">
            <v>Animal Science</v>
          </cell>
          <cell r="D7">
            <v>3518058.21</v>
          </cell>
          <cell r="E7">
            <v>3045056.52</v>
          </cell>
          <cell r="F7">
            <v>3475838.26</v>
          </cell>
          <cell r="G7">
            <v>3518058.21</v>
          </cell>
          <cell r="H7">
            <v>3362523.96</v>
          </cell>
          <cell r="I7">
            <v>3475838.26</v>
          </cell>
          <cell r="J7">
            <v>3629869.19</v>
          </cell>
          <cell r="K7">
            <v>3362523.96</v>
          </cell>
          <cell r="L7">
            <v>3579147.07</v>
          </cell>
          <cell r="M7">
            <v>3629869.19</v>
          </cell>
          <cell r="N7">
            <v>4198950.13</v>
          </cell>
        </row>
        <row r="8">
          <cell r="C8" t="str">
            <v>Biosystems Engineering</v>
          </cell>
          <cell r="D8">
            <v>1646340.62</v>
          </cell>
          <cell r="E8">
            <v>1540355.46</v>
          </cell>
          <cell r="F8">
            <v>1761497.13</v>
          </cell>
          <cell r="G8">
            <v>1646340.62</v>
          </cell>
          <cell r="H8">
            <v>1807223.85</v>
          </cell>
          <cell r="I8">
            <v>1761497.13</v>
          </cell>
          <cell r="J8">
            <v>1819939.94</v>
          </cell>
          <cell r="K8">
            <v>1807223.85</v>
          </cell>
          <cell r="L8">
            <v>2039389.02</v>
          </cell>
          <cell r="M8">
            <v>1819939.94</v>
          </cell>
          <cell r="N8">
            <v>2166521.98</v>
          </cell>
        </row>
        <row r="9">
          <cell r="C9" t="str">
            <v>Entomology</v>
          </cell>
          <cell r="D9">
            <v>651410.06000000006</v>
          </cell>
          <cell r="E9">
            <v>629065.43999999994</v>
          </cell>
          <cell r="F9">
            <v>592840.97</v>
          </cell>
          <cell r="G9">
            <v>651410.06000000006</v>
          </cell>
          <cell r="H9">
            <v>615203</v>
          </cell>
          <cell r="I9">
            <v>592840.97</v>
          </cell>
          <cell r="J9">
            <v>547000.81000000006</v>
          </cell>
          <cell r="K9">
            <v>615203</v>
          </cell>
          <cell r="L9">
            <v>708257.42</v>
          </cell>
          <cell r="M9">
            <v>547000.81000000006</v>
          </cell>
          <cell r="N9">
            <v>573907</v>
          </cell>
        </row>
        <row r="10">
          <cell r="C10" t="str">
            <v>Food Science</v>
          </cell>
          <cell r="D10">
            <v>1425516.79</v>
          </cell>
          <cell r="E10">
            <v>1443884.6</v>
          </cell>
          <cell r="F10">
            <v>1560877.16</v>
          </cell>
          <cell r="G10">
            <v>1425516.79</v>
          </cell>
          <cell r="H10">
            <v>1612928.34</v>
          </cell>
          <cell r="I10">
            <v>1560877.16</v>
          </cell>
          <cell r="J10">
            <v>1582638.4</v>
          </cell>
          <cell r="K10">
            <v>1612928.34</v>
          </cell>
          <cell r="L10">
            <v>1511181.78</v>
          </cell>
          <cell r="M10">
            <v>1582638.4</v>
          </cell>
          <cell r="N10">
            <v>1670784.68</v>
          </cell>
        </row>
        <row r="11">
          <cell r="C11" t="str">
            <v>General Faculty Ag</v>
          </cell>
          <cell r="D11">
            <v>1343620.64</v>
          </cell>
          <cell r="E11">
            <v>1043153.18</v>
          </cell>
          <cell r="F11">
            <v>1404817.12</v>
          </cell>
          <cell r="G11">
            <v>1343620.64</v>
          </cell>
          <cell r="H11">
            <v>1675853.83</v>
          </cell>
          <cell r="I11">
            <v>1404817.12</v>
          </cell>
          <cell r="J11">
            <v>1298512.01</v>
          </cell>
          <cell r="K11">
            <v>1675853.83</v>
          </cell>
          <cell r="L11">
            <v>1772584.47</v>
          </cell>
          <cell r="M11">
            <v>1298512.01</v>
          </cell>
          <cell r="N11">
            <v>1481201.48</v>
          </cell>
        </row>
        <row r="12">
          <cell r="C12" t="str">
            <v>Plant Science</v>
          </cell>
          <cell r="D12">
            <v>3039026.88</v>
          </cell>
          <cell r="E12">
            <v>2841698.11</v>
          </cell>
          <cell r="F12">
            <v>3254806.51</v>
          </cell>
          <cell r="G12">
            <v>3039026.88</v>
          </cell>
          <cell r="H12">
            <v>3423092.21</v>
          </cell>
          <cell r="I12">
            <v>3254806.51</v>
          </cell>
          <cell r="J12">
            <v>2925304.71</v>
          </cell>
          <cell r="K12">
            <v>3423092.21</v>
          </cell>
          <cell r="L12">
            <v>3096967.19</v>
          </cell>
          <cell r="M12">
            <v>2925304.71</v>
          </cell>
          <cell r="N12">
            <v>3444285.64</v>
          </cell>
        </row>
        <row r="13">
          <cell r="C13" t="str">
            <v>School of Agriculture</v>
          </cell>
          <cell r="D13">
            <v>351370.52</v>
          </cell>
          <cell r="E13">
            <v>479875.36</v>
          </cell>
          <cell r="F13">
            <v>373120.25</v>
          </cell>
          <cell r="G13">
            <v>351370.52</v>
          </cell>
          <cell r="H13">
            <v>460077.1</v>
          </cell>
          <cell r="I13">
            <v>373120.25</v>
          </cell>
          <cell r="J13">
            <v>408249.82</v>
          </cell>
          <cell r="K13">
            <v>460077.1</v>
          </cell>
          <cell r="L13">
            <v>521891.43</v>
          </cell>
          <cell r="M13">
            <v>408249.82</v>
          </cell>
          <cell r="N13">
            <v>500818.97</v>
          </cell>
        </row>
        <row r="14">
          <cell r="C14" t="str">
            <v>Soil Science</v>
          </cell>
          <cell r="D14">
            <v>1122086.8700000001</v>
          </cell>
          <cell r="E14">
            <v>1072804.1200000001</v>
          </cell>
          <cell r="F14">
            <v>1190514.6100000001</v>
          </cell>
          <cell r="G14">
            <v>1122086.8700000001</v>
          </cell>
          <cell r="H14">
            <v>1332067.8899999999</v>
          </cell>
          <cell r="I14">
            <v>1190514.6100000001</v>
          </cell>
          <cell r="J14">
            <v>1384233.68</v>
          </cell>
          <cell r="K14">
            <v>1332067.8899999999</v>
          </cell>
          <cell r="L14">
            <v>1500552.12</v>
          </cell>
          <cell r="M14">
            <v>1384233.68</v>
          </cell>
          <cell r="N14">
            <v>1615500.99</v>
          </cell>
        </row>
        <row r="15">
          <cell r="B15" t="str">
            <v>Agricultural &amp; Food Sciences Total</v>
          </cell>
          <cell r="D15">
            <v>14383897.010000002</v>
          </cell>
          <cell r="E15">
            <v>13437078.93</v>
          </cell>
          <cell r="F15">
            <v>14928237.939999999</v>
          </cell>
          <cell r="G15">
            <v>14383897.010000002</v>
          </cell>
          <cell r="H15">
            <v>15807637.220000001</v>
          </cell>
          <cell r="I15">
            <v>14928237.939999999</v>
          </cell>
          <cell r="J15">
            <v>15176870.690000001</v>
          </cell>
          <cell r="K15">
            <v>15807637.220000001</v>
          </cell>
          <cell r="L15">
            <v>16360372.119999997</v>
          </cell>
          <cell r="M15">
            <v>15176870.690000001</v>
          </cell>
          <cell r="N15">
            <v>17398162.810000002</v>
          </cell>
        </row>
        <row r="16">
          <cell r="B16" t="str">
            <v>Architecture</v>
          </cell>
          <cell r="C16" t="str">
            <v>Architecture</v>
          </cell>
          <cell r="D16">
            <v>1292884.6200000001</v>
          </cell>
          <cell r="E16">
            <v>1203061.19</v>
          </cell>
          <cell r="F16">
            <v>1410795.43</v>
          </cell>
          <cell r="G16">
            <v>1292884.6200000001</v>
          </cell>
          <cell r="H16">
            <v>1686670.22</v>
          </cell>
          <cell r="I16">
            <v>1410795.43</v>
          </cell>
          <cell r="J16">
            <v>1725954.93</v>
          </cell>
          <cell r="K16">
            <v>1686670.22</v>
          </cell>
          <cell r="L16">
            <v>1631723.89</v>
          </cell>
          <cell r="M16">
            <v>1725954.93</v>
          </cell>
          <cell r="N16">
            <v>1464584.73</v>
          </cell>
        </row>
        <row r="17">
          <cell r="C17" t="str">
            <v>City Planning</v>
          </cell>
          <cell r="D17">
            <v>722799.11</v>
          </cell>
          <cell r="E17">
            <v>676925.58</v>
          </cell>
          <cell r="F17">
            <v>790283.7</v>
          </cell>
          <cell r="G17">
            <v>722799.11</v>
          </cell>
          <cell r="H17">
            <v>806440.4</v>
          </cell>
          <cell r="I17">
            <v>790283.7</v>
          </cell>
          <cell r="J17">
            <v>775196.07</v>
          </cell>
          <cell r="K17">
            <v>806440.4</v>
          </cell>
          <cell r="L17">
            <v>800805.48</v>
          </cell>
          <cell r="M17">
            <v>775196.07</v>
          </cell>
          <cell r="N17">
            <v>797552.03</v>
          </cell>
        </row>
        <row r="18">
          <cell r="C18" t="str">
            <v>Environmental Design</v>
          </cell>
          <cell r="D18">
            <v>518790.28</v>
          </cell>
          <cell r="E18">
            <v>582763.04</v>
          </cell>
          <cell r="F18">
            <v>484932.44</v>
          </cell>
          <cell r="G18">
            <v>518790.28</v>
          </cell>
          <cell r="H18">
            <v>551903.35</v>
          </cell>
          <cell r="I18">
            <v>484932.44</v>
          </cell>
          <cell r="J18">
            <v>419077.4</v>
          </cell>
          <cell r="K18">
            <v>551903.35</v>
          </cell>
          <cell r="L18">
            <v>407076.76</v>
          </cell>
          <cell r="M18">
            <v>419077.4</v>
          </cell>
          <cell r="N18">
            <v>591208</v>
          </cell>
        </row>
        <row r="19">
          <cell r="C19" t="str">
            <v>Faculty of Architecture PhD Program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General Faculty Arch</v>
          </cell>
          <cell r="D20">
            <v>1714133.04</v>
          </cell>
          <cell r="E20">
            <v>1684274.99</v>
          </cell>
          <cell r="F20">
            <v>1974498.46</v>
          </cell>
          <cell r="G20">
            <v>1714133.04</v>
          </cell>
          <cell r="H20">
            <v>1882621.26</v>
          </cell>
          <cell r="I20">
            <v>1974498.46</v>
          </cell>
          <cell r="J20">
            <v>1778232.89</v>
          </cell>
          <cell r="K20">
            <v>1882621.26</v>
          </cell>
          <cell r="L20">
            <v>1867224.42</v>
          </cell>
          <cell r="M20">
            <v>1778232.89</v>
          </cell>
          <cell r="N20">
            <v>2063152.84</v>
          </cell>
        </row>
        <row r="21">
          <cell r="C21" t="str">
            <v>Interior Design</v>
          </cell>
          <cell r="D21">
            <v>783632.53</v>
          </cell>
          <cell r="E21">
            <v>861938.17</v>
          </cell>
          <cell r="F21">
            <v>970583.38</v>
          </cell>
          <cell r="G21">
            <v>783632.53</v>
          </cell>
          <cell r="H21">
            <v>1025012.65</v>
          </cell>
          <cell r="I21">
            <v>970583.38</v>
          </cell>
          <cell r="J21">
            <v>971025.5</v>
          </cell>
          <cell r="K21">
            <v>1025012.65</v>
          </cell>
          <cell r="L21">
            <v>1050688.71</v>
          </cell>
          <cell r="M21">
            <v>971025.5</v>
          </cell>
          <cell r="N21">
            <v>1101896.94</v>
          </cell>
        </row>
        <row r="22">
          <cell r="C22" t="str">
            <v>Landscape Architecture</v>
          </cell>
          <cell r="D22">
            <v>890943.15</v>
          </cell>
          <cell r="E22">
            <v>848546.56</v>
          </cell>
          <cell r="F22">
            <v>1008486.09</v>
          </cell>
          <cell r="G22">
            <v>890943.15</v>
          </cell>
          <cell r="H22">
            <v>1137820.58</v>
          </cell>
          <cell r="I22">
            <v>1008486.09</v>
          </cell>
          <cell r="J22">
            <v>1258833.73</v>
          </cell>
          <cell r="K22">
            <v>1137820.58</v>
          </cell>
          <cell r="L22">
            <v>1283021.04</v>
          </cell>
          <cell r="M22">
            <v>1258833.73</v>
          </cell>
          <cell r="N22">
            <v>1357316.58</v>
          </cell>
        </row>
        <row r="23">
          <cell r="B23" t="str">
            <v>Architecture Total</v>
          </cell>
          <cell r="D23">
            <v>5923182.7300000004</v>
          </cell>
          <cell r="E23">
            <v>5857509.5299999993</v>
          </cell>
          <cell r="F23">
            <v>6639579.4999999991</v>
          </cell>
          <cell r="G23">
            <v>5923182.7300000004</v>
          </cell>
          <cell r="H23">
            <v>7090468.4600000009</v>
          </cell>
          <cell r="I23">
            <v>6639579.4999999991</v>
          </cell>
          <cell r="J23">
            <v>6928320.5199999996</v>
          </cell>
          <cell r="K23">
            <v>7090468.4600000009</v>
          </cell>
          <cell r="L23">
            <v>7040540.2999999998</v>
          </cell>
          <cell r="M23">
            <v>6928320.5199999996</v>
          </cell>
          <cell r="N23">
            <v>7375711.1199999992</v>
          </cell>
        </row>
        <row r="24">
          <cell r="B24" t="str">
            <v>Art (School of)</v>
          </cell>
          <cell r="C24" t="str">
            <v xml:space="preserve">Directors Office-Art </v>
          </cell>
          <cell r="D24">
            <v>2853540.57</v>
          </cell>
          <cell r="E24">
            <v>2704627</v>
          </cell>
          <cell r="F24">
            <v>3271149.86</v>
          </cell>
          <cell r="G24">
            <v>2853540.57</v>
          </cell>
          <cell r="H24">
            <v>3220559.08</v>
          </cell>
          <cell r="I24">
            <v>3271149.86</v>
          </cell>
          <cell r="J24">
            <v>3130269.78</v>
          </cell>
          <cell r="K24">
            <v>3220559.08</v>
          </cell>
          <cell r="L24">
            <v>3366641.65</v>
          </cell>
          <cell r="M24">
            <v>3130269.78</v>
          </cell>
          <cell r="N24">
            <v>3670103.39</v>
          </cell>
        </row>
        <row r="25">
          <cell r="B25" t="str">
            <v>Art (School of) Total</v>
          </cell>
          <cell r="D25">
            <v>2853540.57</v>
          </cell>
          <cell r="E25">
            <v>2704627</v>
          </cell>
          <cell r="F25">
            <v>3271149.86</v>
          </cell>
          <cell r="G25">
            <v>2853540.57</v>
          </cell>
          <cell r="H25">
            <v>3220559.08</v>
          </cell>
          <cell r="I25">
            <v>3271149.86</v>
          </cell>
          <cell r="J25">
            <v>3130269.78</v>
          </cell>
          <cell r="K25">
            <v>3220559.08</v>
          </cell>
          <cell r="L25">
            <v>3366641.65</v>
          </cell>
          <cell r="M25">
            <v>3130269.78</v>
          </cell>
          <cell r="N25">
            <v>3670103.39</v>
          </cell>
        </row>
        <row r="26">
          <cell r="B26" t="str">
            <v>Arts</v>
          </cell>
          <cell r="C26" t="str">
            <v>Anthropology</v>
          </cell>
          <cell r="D26">
            <v>1470280.45</v>
          </cell>
          <cell r="E26">
            <v>1489651.39</v>
          </cell>
          <cell r="F26">
            <v>1563576.71</v>
          </cell>
          <cell r="G26">
            <v>1470280.45</v>
          </cell>
          <cell r="H26">
            <v>1608814.78</v>
          </cell>
          <cell r="I26">
            <v>1563576.71</v>
          </cell>
          <cell r="J26">
            <v>1775892.05</v>
          </cell>
          <cell r="K26">
            <v>1608814.78</v>
          </cell>
          <cell r="L26">
            <v>1812290.68</v>
          </cell>
          <cell r="M26">
            <v>1775892.05</v>
          </cell>
          <cell r="N26">
            <v>1994314.19</v>
          </cell>
        </row>
        <row r="27">
          <cell r="C27" t="str">
            <v>Asian Studies</v>
          </cell>
          <cell r="D27">
            <v>340040.9</v>
          </cell>
          <cell r="E27">
            <v>274700.7</v>
          </cell>
          <cell r="F27">
            <v>371639.05</v>
          </cell>
          <cell r="G27">
            <v>340040.9</v>
          </cell>
          <cell r="H27">
            <v>358462.74</v>
          </cell>
          <cell r="I27">
            <v>371639.05</v>
          </cell>
          <cell r="J27">
            <v>340425.47</v>
          </cell>
          <cell r="K27">
            <v>358462.74</v>
          </cell>
          <cell r="L27">
            <v>333851.67</v>
          </cell>
          <cell r="M27">
            <v>340425.47</v>
          </cell>
          <cell r="N27">
            <v>432582.79</v>
          </cell>
        </row>
        <row r="28">
          <cell r="C28" t="str">
            <v>Classics</v>
          </cell>
          <cell r="D28">
            <v>691878.19</v>
          </cell>
          <cell r="E28">
            <v>698833.45</v>
          </cell>
          <cell r="F28">
            <v>728845.43</v>
          </cell>
          <cell r="G28">
            <v>691878.19</v>
          </cell>
          <cell r="H28">
            <v>678566.75</v>
          </cell>
          <cell r="I28">
            <v>728845.43</v>
          </cell>
          <cell r="J28">
            <v>612000.46</v>
          </cell>
          <cell r="K28">
            <v>678566.75</v>
          </cell>
          <cell r="L28">
            <v>805645.18</v>
          </cell>
          <cell r="M28">
            <v>612000.46</v>
          </cell>
          <cell r="N28">
            <v>836929.33</v>
          </cell>
        </row>
        <row r="29">
          <cell r="C29" t="str">
            <v>Economics</v>
          </cell>
          <cell r="D29">
            <v>2417782.41</v>
          </cell>
          <cell r="E29">
            <v>2668775.94</v>
          </cell>
          <cell r="F29">
            <v>2650280.5</v>
          </cell>
          <cell r="G29">
            <v>2417782.41</v>
          </cell>
          <cell r="H29">
            <v>2866027.99</v>
          </cell>
          <cell r="I29">
            <v>2650280.5</v>
          </cell>
          <cell r="J29">
            <v>2989163.9</v>
          </cell>
          <cell r="K29">
            <v>2866027.99</v>
          </cell>
          <cell r="L29">
            <v>2866111.53</v>
          </cell>
          <cell r="M29">
            <v>2989163.9</v>
          </cell>
          <cell r="N29">
            <v>3178088.81</v>
          </cell>
        </row>
        <row r="30">
          <cell r="C30" t="str">
            <v>English</v>
          </cell>
          <cell r="D30">
            <v>3745649.65</v>
          </cell>
          <cell r="E30">
            <v>3609957.43</v>
          </cell>
          <cell r="F30">
            <v>3947042.28</v>
          </cell>
          <cell r="G30">
            <v>3745649.65</v>
          </cell>
          <cell r="H30">
            <v>4021307.47</v>
          </cell>
          <cell r="I30">
            <v>3947042.28</v>
          </cell>
          <cell r="J30">
            <v>3842137.28</v>
          </cell>
          <cell r="K30">
            <v>4021307.47</v>
          </cell>
          <cell r="L30">
            <v>3859142.83</v>
          </cell>
          <cell r="M30">
            <v>3842137.28</v>
          </cell>
          <cell r="N30">
            <v>3876007.02</v>
          </cell>
        </row>
        <row r="31">
          <cell r="C31" t="str">
            <v>French Spanish and Italian</v>
          </cell>
          <cell r="D31">
            <v>1262728.75</v>
          </cell>
          <cell r="E31">
            <v>1176279.22</v>
          </cell>
          <cell r="F31">
            <v>1190169.8</v>
          </cell>
          <cell r="G31">
            <v>1262728.75</v>
          </cell>
          <cell r="H31">
            <v>1260106.17</v>
          </cell>
          <cell r="I31">
            <v>1190169.8</v>
          </cell>
          <cell r="J31">
            <v>1295134.55</v>
          </cell>
          <cell r="K31">
            <v>1260106.17</v>
          </cell>
          <cell r="L31">
            <v>1353922.25</v>
          </cell>
          <cell r="M31">
            <v>1295134.55</v>
          </cell>
          <cell r="N31">
            <v>1379479.16</v>
          </cell>
        </row>
        <row r="32">
          <cell r="C32" t="str">
            <v>General Faculty Arts</v>
          </cell>
          <cell r="D32">
            <v>5281565.37</v>
          </cell>
          <cell r="E32">
            <v>5592351.0800000001</v>
          </cell>
          <cell r="F32">
            <v>5823376.9699999997</v>
          </cell>
          <cell r="G32">
            <v>5281565.37</v>
          </cell>
          <cell r="H32">
            <v>6097063.2400000002</v>
          </cell>
          <cell r="I32">
            <v>5823376.9699999997</v>
          </cell>
          <cell r="J32">
            <v>6133820.0499999998</v>
          </cell>
          <cell r="K32">
            <v>6097063.2400000002</v>
          </cell>
          <cell r="L32">
            <v>6793882.25</v>
          </cell>
          <cell r="M32">
            <v>6133820.0499999998</v>
          </cell>
          <cell r="N32">
            <v>6998324.0999999996</v>
          </cell>
        </row>
        <row r="33">
          <cell r="C33" t="str">
            <v>German &amp; Slavic Studies</v>
          </cell>
          <cell r="D33">
            <v>818202.74</v>
          </cell>
          <cell r="E33">
            <v>757591.37</v>
          </cell>
          <cell r="F33">
            <v>756867.06</v>
          </cell>
          <cell r="G33">
            <v>818202.74</v>
          </cell>
          <cell r="H33">
            <v>802200.57</v>
          </cell>
          <cell r="I33">
            <v>756867.06</v>
          </cell>
          <cell r="J33">
            <v>781457.09</v>
          </cell>
          <cell r="K33">
            <v>802200.57</v>
          </cell>
          <cell r="L33">
            <v>777858.13</v>
          </cell>
          <cell r="M33">
            <v>781457.09</v>
          </cell>
          <cell r="N33">
            <v>801015.77</v>
          </cell>
        </row>
        <row r="34">
          <cell r="C34" t="str">
            <v>History</v>
          </cell>
          <cell r="D34">
            <v>2799607.68</v>
          </cell>
          <cell r="E34">
            <v>2847747.57</v>
          </cell>
          <cell r="F34">
            <v>2864526.95</v>
          </cell>
          <cell r="G34">
            <v>2799607.68</v>
          </cell>
          <cell r="H34">
            <v>2868585.85</v>
          </cell>
          <cell r="I34">
            <v>2864526.95</v>
          </cell>
          <cell r="J34">
            <v>2716818.14</v>
          </cell>
          <cell r="K34">
            <v>2868585.85</v>
          </cell>
          <cell r="L34">
            <v>2810360.47</v>
          </cell>
          <cell r="M34">
            <v>2716818.14</v>
          </cell>
          <cell r="N34">
            <v>3068165.14</v>
          </cell>
        </row>
        <row r="35">
          <cell r="C35" t="str">
            <v>Icelandic Language &amp; Literature</v>
          </cell>
          <cell r="D35">
            <v>204382.83</v>
          </cell>
          <cell r="E35">
            <v>201205.6</v>
          </cell>
          <cell r="F35">
            <v>206145.62</v>
          </cell>
          <cell r="G35">
            <v>204382.83</v>
          </cell>
          <cell r="H35">
            <v>231906.81</v>
          </cell>
          <cell r="I35">
            <v>206145.62</v>
          </cell>
          <cell r="J35">
            <v>265025.64</v>
          </cell>
          <cell r="K35">
            <v>231906.81</v>
          </cell>
          <cell r="L35">
            <v>330126.69</v>
          </cell>
          <cell r="M35">
            <v>265025.64</v>
          </cell>
          <cell r="N35">
            <v>286833.95</v>
          </cell>
        </row>
        <row r="36">
          <cell r="C36" t="str">
            <v>Linguistics</v>
          </cell>
          <cell r="D36">
            <v>865683.45</v>
          </cell>
          <cell r="E36">
            <v>868717.2</v>
          </cell>
          <cell r="F36">
            <v>959997.2</v>
          </cell>
          <cell r="G36">
            <v>865683.45</v>
          </cell>
          <cell r="H36">
            <v>986358.98</v>
          </cell>
          <cell r="I36">
            <v>959997.2</v>
          </cell>
          <cell r="J36">
            <v>1067061.3799999999</v>
          </cell>
          <cell r="K36">
            <v>986358.98</v>
          </cell>
          <cell r="L36">
            <v>1093550.8600000001</v>
          </cell>
          <cell r="M36">
            <v>1067061.3799999999</v>
          </cell>
          <cell r="N36">
            <v>1075382.69</v>
          </cell>
        </row>
        <row r="37">
          <cell r="C37" t="str">
            <v>Native Studies</v>
          </cell>
          <cell r="D37">
            <v>681729.38</v>
          </cell>
          <cell r="E37">
            <v>655783.23</v>
          </cell>
          <cell r="F37">
            <v>733140.38</v>
          </cell>
          <cell r="G37">
            <v>681729.38</v>
          </cell>
          <cell r="H37">
            <v>789650.91</v>
          </cell>
          <cell r="I37">
            <v>733140.38</v>
          </cell>
          <cell r="J37">
            <v>902521.09</v>
          </cell>
          <cell r="K37">
            <v>789650.91</v>
          </cell>
          <cell r="L37">
            <v>985351.43</v>
          </cell>
          <cell r="M37">
            <v>902521.09</v>
          </cell>
          <cell r="N37">
            <v>1017229.33</v>
          </cell>
        </row>
        <row r="38">
          <cell r="C38" t="str">
            <v>Near Eastern &amp; Judaic Studies</v>
          </cell>
          <cell r="D38">
            <v>685.63</v>
          </cell>
          <cell r="E38">
            <v>708.74</v>
          </cell>
          <cell r="F38">
            <v>625.91999999999996</v>
          </cell>
          <cell r="G38">
            <v>685.63</v>
          </cell>
          <cell r="H38">
            <v>812.44</v>
          </cell>
          <cell r="I38">
            <v>625.91999999999996</v>
          </cell>
          <cell r="J38">
            <v>2512.13</v>
          </cell>
          <cell r="K38">
            <v>812.44</v>
          </cell>
          <cell r="L38">
            <v>2777.55</v>
          </cell>
          <cell r="M38">
            <v>2512.13</v>
          </cell>
          <cell r="N38">
            <v>41721.910000000003</v>
          </cell>
        </row>
        <row r="39">
          <cell r="C39" t="str">
            <v>Philosophy</v>
          </cell>
          <cell r="D39">
            <v>1438468.17</v>
          </cell>
          <cell r="E39">
            <v>1408305.08</v>
          </cell>
          <cell r="F39">
            <v>1511891.94</v>
          </cell>
          <cell r="G39">
            <v>1438468.17</v>
          </cell>
          <cell r="H39">
            <v>1617316.95</v>
          </cell>
          <cell r="I39">
            <v>1511891.94</v>
          </cell>
          <cell r="J39">
            <v>1623053.47</v>
          </cell>
          <cell r="K39">
            <v>1617316.95</v>
          </cell>
          <cell r="L39">
            <v>1756958.04</v>
          </cell>
          <cell r="M39">
            <v>1623053.47</v>
          </cell>
          <cell r="N39">
            <v>1765295.91</v>
          </cell>
        </row>
        <row r="40">
          <cell r="C40" t="str">
            <v>Political Studies</v>
          </cell>
          <cell r="D40">
            <v>1542707.05</v>
          </cell>
          <cell r="E40">
            <v>1519862.55</v>
          </cell>
          <cell r="F40">
            <v>1541242.22</v>
          </cell>
          <cell r="G40">
            <v>1542707.05</v>
          </cell>
          <cell r="H40">
            <v>1452472.18</v>
          </cell>
          <cell r="I40">
            <v>1541242.22</v>
          </cell>
          <cell r="J40">
            <v>1288087.9099999999</v>
          </cell>
          <cell r="K40">
            <v>1452472.18</v>
          </cell>
          <cell r="L40">
            <v>1403885.77</v>
          </cell>
          <cell r="M40">
            <v>1288087.9099999999</v>
          </cell>
          <cell r="N40">
            <v>1519623.86</v>
          </cell>
        </row>
        <row r="41">
          <cell r="C41" t="str">
            <v>Psychology</v>
          </cell>
          <cell r="D41">
            <v>5181571.7300000004</v>
          </cell>
          <cell r="E41">
            <v>5155292.4800000004</v>
          </cell>
          <cell r="F41">
            <v>5468087.0099999998</v>
          </cell>
          <cell r="G41">
            <v>5181571.7300000004</v>
          </cell>
          <cell r="H41">
            <v>5620369.2400000002</v>
          </cell>
          <cell r="I41">
            <v>5468087.0099999998</v>
          </cell>
          <cell r="J41">
            <v>5609132.2699999996</v>
          </cell>
          <cell r="K41">
            <v>5620369.2400000002</v>
          </cell>
          <cell r="L41">
            <v>5696173.3600000003</v>
          </cell>
          <cell r="M41">
            <v>5609132.2699999996</v>
          </cell>
          <cell r="N41">
            <v>5632969.5199999996</v>
          </cell>
        </row>
        <row r="42">
          <cell r="C42" t="str">
            <v>Religion</v>
          </cell>
          <cell r="D42">
            <v>792213.56</v>
          </cell>
          <cell r="E42">
            <v>860745.2</v>
          </cell>
          <cell r="F42">
            <v>798203.85</v>
          </cell>
          <cell r="G42">
            <v>792213.56</v>
          </cell>
          <cell r="H42">
            <v>881265.67</v>
          </cell>
          <cell r="I42">
            <v>798203.85</v>
          </cell>
          <cell r="J42">
            <v>930006.27</v>
          </cell>
          <cell r="K42">
            <v>881265.67</v>
          </cell>
          <cell r="L42">
            <v>961899.49</v>
          </cell>
          <cell r="M42">
            <v>930006.27</v>
          </cell>
          <cell r="N42">
            <v>1103771.19</v>
          </cell>
        </row>
        <row r="43">
          <cell r="C43" t="str">
            <v>Sociology</v>
          </cell>
          <cell r="D43">
            <v>2731364.84</v>
          </cell>
          <cell r="E43">
            <v>2692359.16</v>
          </cell>
          <cell r="F43">
            <v>2674127.13</v>
          </cell>
          <cell r="G43">
            <v>2731364.84</v>
          </cell>
          <cell r="H43">
            <v>2806450.71</v>
          </cell>
          <cell r="I43">
            <v>2674127.13</v>
          </cell>
          <cell r="J43">
            <v>2609123.54</v>
          </cell>
          <cell r="K43">
            <v>2806450.71</v>
          </cell>
          <cell r="L43">
            <v>2681191.46</v>
          </cell>
          <cell r="M43">
            <v>2609123.54</v>
          </cell>
          <cell r="N43">
            <v>2906373.42</v>
          </cell>
        </row>
        <row r="44">
          <cell r="B44" t="str">
            <v>Arts Total</v>
          </cell>
          <cell r="D44">
            <v>32266542.779999994</v>
          </cell>
          <cell r="E44">
            <v>32478867.390000001</v>
          </cell>
          <cell r="F44">
            <v>33789786.020000003</v>
          </cell>
          <cell r="G44">
            <v>32266542.779999994</v>
          </cell>
          <cell r="H44">
            <v>34947739.450000003</v>
          </cell>
          <cell r="I44">
            <v>33789786.020000003</v>
          </cell>
          <cell r="J44">
            <v>34783372.689999998</v>
          </cell>
          <cell r="K44">
            <v>34947739.450000003</v>
          </cell>
          <cell r="L44">
            <v>36324979.640000001</v>
          </cell>
          <cell r="M44">
            <v>34783372.689999998</v>
          </cell>
          <cell r="N44">
            <v>37914108.089999996</v>
          </cell>
        </row>
        <row r="45">
          <cell r="B45" t="str">
            <v>Asper School of Business</v>
          </cell>
          <cell r="C45" t="str">
            <v>Accounting and Finance</v>
          </cell>
          <cell r="D45">
            <v>3151016.27</v>
          </cell>
          <cell r="E45">
            <v>3095047.34</v>
          </cell>
          <cell r="F45">
            <v>3332779.46</v>
          </cell>
          <cell r="G45">
            <v>3151016.27</v>
          </cell>
          <cell r="H45">
            <v>3396435.52</v>
          </cell>
          <cell r="I45">
            <v>3332779.46</v>
          </cell>
          <cell r="J45">
            <v>3468846.93</v>
          </cell>
          <cell r="K45">
            <v>3396435.52</v>
          </cell>
          <cell r="L45">
            <v>3370354.34</v>
          </cell>
          <cell r="M45">
            <v>3468846.93</v>
          </cell>
          <cell r="N45">
            <v>3487624.09</v>
          </cell>
        </row>
        <row r="46">
          <cell r="C46" t="str">
            <v>Business Admin</v>
          </cell>
          <cell r="D46">
            <v>2611220.73</v>
          </cell>
          <cell r="E46">
            <v>2558651.65</v>
          </cell>
          <cell r="F46">
            <v>2507813.46</v>
          </cell>
          <cell r="G46">
            <v>2611220.73</v>
          </cell>
          <cell r="H46">
            <v>2589047.65</v>
          </cell>
          <cell r="I46">
            <v>2507813.46</v>
          </cell>
          <cell r="J46">
            <v>2667217.06</v>
          </cell>
          <cell r="K46">
            <v>2589047.65</v>
          </cell>
          <cell r="L46">
            <v>2944129.04</v>
          </cell>
          <cell r="M46">
            <v>2667217.06</v>
          </cell>
          <cell r="N46">
            <v>3206547.23</v>
          </cell>
        </row>
        <row r="47">
          <cell r="C47" t="str">
            <v>CHERD</v>
          </cell>
          <cell r="F47">
            <v>381844.54</v>
          </cell>
          <cell r="G47">
            <v>0</v>
          </cell>
          <cell r="H47">
            <v>1018250.83</v>
          </cell>
          <cell r="I47">
            <v>381844.54</v>
          </cell>
          <cell r="J47">
            <v>965696.66</v>
          </cell>
          <cell r="K47">
            <v>1018250.83</v>
          </cell>
          <cell r="L47">
            <v>960937.64</v>
          </cell>
          <cell r="M47">
            <v>965696.66</v>
          </cell>
          <cell r="N47">
            <v>834978.87</v>
          </cell>
        </row>
        <row r="48">
          <cell r="C48" t="str">
            <v>General Faculty Asper School</v>
          </cell>
          <cell r="D48">
            <v>2912407.78</v>
          </cell>
          <cell r="E48">
            <v>2569505.17</v>
          </cell>
          <cell r="F48">
            <v>3103886.31</v>
          </cell>
          <cell r="G48">
            <v>2912407.78</v>
          </cell>
          <cell r="H48">
            <v>3324297.14</v>
          </cell>
          <cell r="I48">
            <v>3103886.31</v>
          </cell>
          <cell r="J48">
            <v>3682161.34</v>
          </cell>
          <cell r="K48">
            <v>3324297.14</v>
          </cell>
          <cell r="L48">
            <v>4159121.49</v>
          </cell>
          <cell r="M48">
            <v>3682161.34</v>
          </cell>
          <cell r="N48">
            <v>4291873.9000000004</v>
          </cell>
        </row>
        <row r="49">
          <cell r="C49" t="str">
            <v>Marketing</v>
          </cell>
          <cell r="D49">
            <v>1768104.48</v>
          </cell>
          <cell r="E49">
            <v>1654570.83</v>
          </cell>
          <cell r="F49">
            <v>1995142.72</v>
          </cell>
          <cell r="G49">
            <v>1768104.48</v>
          </cell>
          <cell r="H49">
            <v>2152213.8199999998</v>
          </cell>
          <cell r="I49">
            <v>1995142.72</v>
          </cell>
          <cell r="J49">
            <v>2039086.21</v>
          </cell>
          <cell r="K49">
            <v>2152213.8199999998</v>
          </cell>
          <cell r="L49">
            <v>2213561.37</v>
          </cell>
          <cell r="M49">
            <v>2039086.21</v>
          </cell>
          <cell r="N49">
            <v>2183250.34</v>
          </cell>
        </row>
        <row r="50">
          <cell r="C50" t="str">
            <v>Student Group Activity</v>
          </cell>
          <cell r="D50">
            <v>91479.29</v>
          </cell>
          <cell r="E50">
            <v>91622.76</v>
          </cell>
          <cell r="F50">
            <v>108627.47</v>
          </cell>
          <cell r="G50">
            <v>91479.29</v>
          </cell>
          <cell r="H50">
            <v>103330.03</v>
          </cell>
          <cell r="I50">
            <v>108627.47</v>
          </cell>
          <cell r="J50">
            <v>66261.17</v>
          </cell>
          <cell r="K50">
            <v>103330.03</v>
          </cell>
          <cell r="L50">
            <v>146005.04</v>
          </cell>
          <cell r="M50">
            <v>66261.17</v>
          </cell>
          <cell r="N50">
            <v>121469.57</v>
          </cell>
        </row>
        <row r="51">
          <cell r="C51" t="str">
            <v>Student Services</v>
          </cell>
          <cell r="D51">
            <v>428149.11</v>
          </cell>
          <cell r="E51">
            <v>516069.7</v>
          </cell>
          <cell r="F51">
            <v>538211.68999999994</v>
          </cell>
          <cell r="G51">
            <v>428149.11</v>
          </cell>
          <cell r="H51">
            <v>491595.45</v>
          </cell>
          <cell r="I51">
            <v>538211.68999999994</v>
          </cell>
          <cell r="J51">
            <v>521933.87</v>
          </cell>
          <cell r="K51">
            <v>491595.45</v>
          </cell>
          <cell r="L51">
            <v>621785.24</v>
          </cell>
          <cell r="M51">
            <v>521933.87</v>
          </cell>
          <cell r="N51">
            <v>669209.77</v>
          </cell>
        </row>
        <row r="52">
          <cell r="C52" t="str">
            <v>Supply Chain Management</v>
          </cell>
          <cell r="D52">
            <v>1122150.44</v>
          </cell>
          <cell r="E52">
            <v>1137622.92</v>
          </cell>
          <cell r="F52">
            <v>1148720.68</v>
          </cell>
          <cell r="G52">
            <v>1122150.44</v>
          </cell>
          <cell r="H52">
            <v>1184583.28</v>
          </cell>
          <cell r="I52">
            <v>1148720.68</v>
          </cell>
          <cell r="J52">
            <v>1157004.3600000001</v>
          </cell>
          <cell r="K52">
            <v>1184583.28</v>
          </cell>
          <cell r="L52">
            <v>1138782.75</v>
          </cell>
          <cell r="M52">
            <v>1157004.3600000001</v>
          </cell>
          <cell r="N52">
            <v>1085010.73</v>
          </cell>
        </row>
        <row r="53">
          <cell r="C53" t="str">
            <v>Transport Institute</v>
          </cell>
          <cell r="D53">
            <v>139710.28</v>
          </cell>
          <cell r="E53">
            <v>142009.15</v>
          </cell>
          <cell r="F53">
            <v>200829.98</v>
          </cell>
          <cell r="G53">
            <v>139710.28</v>
          </cell>
          <cell r="H53">
            <v>190678.02</v>
          </cell>
          <cell r="I53">
            <v>200829.98</v>
          </cell>
          <cell r="J53">
            <v>234285.17</v>
          </cell>
          <cell r="K53">
            <v>190678.02</v>
          </cell>
          <cell r="L53">
            <v>215976.93</v>
          </cell>
          <cell r="M53">
            <v>234285.17</v>
          </cell>
          <cell r="N53">
            <v>185119.69</v>
          </cell>
        </row>
        <row r="54">
          <cell r="C54" t="str">
            <v>Warren Ctr for Actuarial Studies</v>
          </cell>
          <cell r="D54">
            <v>376085.45</v>
          </cell>
          <cell r="E54">
            <v>393273.09</v>
          </cell>
          <cell r="F54">
            <v>360165.08</v>
          </cell>
          <cell r="G54">
            <v>376085.45</v>
          </cell>
          <cell r="H54">
            <v>449955.55</v>
          </cell>
          <cell r="I54">
            <v>360165.08</v>
          </cell>
          <cell r="J54">
            <v>439904.25</v>
          </cell>
          <cell r="K54">
            <v>449955.55</v>
          </cell>
          <cell r="L54">
            <v>457362</v>
          </cell>
          <cell r="M54">
            <v>439904.25</v>
          </cell>
          <cell r="N54">
            <v>604814.86</v>
          </cell>
        </row>
        <row r="55">
          <cell r="B55" t="str">
            <v>Asper School of Business Total</v>
          </cell>
          <cell r="D55">
            <v>12600323.829999996</v>
          </cell>
          <cell r="E55">
            <v>12158372.609999999</v>
          </cell>
          <cell r="F55">
            <v>13678021.390000001</v>
          </cell>
          <cell r="G55">
            <v>12600323.829999996</v>
          </cell>
          <cell r="H55">
            <v>14900387.289999999</v>
          </cell>
          <cell r="I55">
            <v>13678021.390000001</v>
          </cell>
          <cell r="J55">
            <v>15242397.019999998</v>
          </cell>
          <cell r="K55">
            <v>14900387.289999999</v>
          </cell>
          <cell r="L55">
            <v>16228015.839999998</v>
          </cell>
          <cell r="M55">
            <v>15242397.019999998</v>
          </cell>
          <cell r="N55">
            <v>16669899.049999999</v>
          </cell>
        </row>
        <row r="56">
          <cell r="B56" t="str">
            <v>Colleges</v>
          </cell>
          <cell r="C56" t="str">
            <v>St. Johns College</v>
          </cell>
          <cell r="D56">
            <v>467725.64</v>
          </cell>
          <cell r="E56">
            <v>471997.79</v>
          </cell>
          <cell r="F56">
            <v>480768.18</v>
          </cell>
          <cell r="G56">
            <v>467725.64</v>
          </cell>
          <cell r="H56">
            <v>513855.55</v>
          </cell>
          <cell r="I56">
            <v>480768.18</v>
          </cell>
          <cell r="J56">
            <v>481584.98</v>
          </cell>
          <cell r="K56">
            <v>513855.55</v>
          </cell>
          <cell r="L56">
            <v>455674.86</v>
          </cell>
          <cell r="M56">
            <v>481584.98</v>
          </cell>
          <cell r="N56">
            <v>499549.05</v>
          </cell>
        </row>
        <row r="57">
          <cell r="C57" t="str">
            <v>St. Pauls College</v>
          </cell>
          <cell r="D57">
            <v>819906.63</v>
          </cell>
          <cell r="E57">
            <v>813097.13</v>
          </cell>
          <cell r="F57">
            <v>810278.01</v>
          </cell>
          <cell r="G57">
            <v>819906.63</v>
          </cell>
          <cell r="H57">
            <v>853618.24</v>
          </cell>
          <cell r="I57">
            <v>810278.01</v>
          </cell>
          <cell r="J57">
            <v>793833.28</v>
          </cell>
          <cell r="K57">
            <v>853618.24</v>
          </cell>
          <cell r="L57">
            <v>861982.57</v>
          </cell>
          <cell r="M57">
            <v>793833.28</v>
          </cell>
          <cell r="N57">
            <v>928889.68</v>
          </cell>
        </row>
        <row r="58">
          <cell r="C58" t="str">
            <v>University College</v>
          </cell>
          <cell r="D58">
            <v>111074.13</v>
          </cell>
          <cell r="E58">
            <v>122315.37</v>
          </cell>
          <cell r="F58">
            <v>116359.16</v>
          </cell>
          <cell r="G58">
            <v>111074.13</v>
          </cell>
          <cell r="H58">
            <v>131792.04</v>
          </cell>
          <cell r="I58">
            <v>116359.16</v>
          </cell>
          <cell r="J58">
            <v>109994.97</v>
          </cell>
          <cell r="K58">
            <v>131792.04</v>
          </cell>
          <cell r="L58">
            <v>87344.06</v>
          </cell>
          <cell r="M58">
            <v>109994.97</v>
          </cell>
          <cell r="N58">
            <v>117111.36</v>
          </cell>
        </row>
        <row r="59">
          <cell r="B59" t="str">
            <v>Colleges Total</v>
          </cell>
          <cell r="D59">
            <v>1398706.4</v>
          </cell>
          <cell r="E59">
            <v>1407410.29</v>
          </cell>
          <cell r="F59">
            <v>1407405.3499999999</v>
          </cell>
          <cell r="G59">
            <v>1398706.4</v>
          </cell>
          <cell r="H59">
            <v>1499265.83</v>
          </cell>
          <cell r="I59">
            <v>1407405.3499999999</v>
          </cell>
          <cell r="J59">
            <v>1385413.23</v>
          </cell>
          <cell r="K59">
            <v>1499265.83</v>
          </cell>
          <cell r="L59">
            <v>1405001.49</v>
          </cell>
          <cell r="M59">
            <v>1385413.23</v>
          </cell>
          <cell r="N59">
            <v>1545550.09</v>
          </cell>
        </row>
        <row r="60">
          <cell r="B60" t="str">
            <v>Dentistry</v>
          </cell>
          <cell r="C60" t="str">
            <v>Dental Diagnostic/Surgical Sci.</v>
          </cell>
          <cell r="D60">
            <v>1407447.65</v>
          </cell>
          <cell r="E60">
            <v>1343923.09</v>
          </cell>
          <cell r="F60">
            <v>1725098.59</v>
          </cell>
          <cell r="G60">
            <v>1407447.65</v>
          </cell>
          <cell r="H60">
            <v>1763996.65</v>
          </cell>
          <cell r="I60">
            <v>1725098.59</v>
          </cell>
          <cell r="J60">
            <v>1879886.65</v>
          </cell>
          <cell r="K60">
            <v>1763996.65</v>
          </cell>
          <cell r="L60">
            <v>2023531.5</v>
          </cell>
          <cell r="M60">
            <v>1879886.65</v>
          </cell>
          <cell r="N60">
            <v>2103245.9700000002</v>
          </cell>
        </row>
        <row r="61">
          <cell r="C61" t="str">
            <v>General Faculty Dentistry</v>
          </cell>
          <cell r="D61">
            <v>4948807.3899999997</v>
          </cell>
          <cell r="E61">
            <v>4844371.92</v>
          </cell>
          <cell r="F61">
            <v>5821591.9199999999</v>
          </cell>
          <cell r="G61">
            <v>4948807.3899999997</v>
          </cell>
          <cell r="H61">
            <v>5596721.9800000004</v>
          </cell>
          <cell r="I61">
            <v>5821591.9199999999</v>
          </cell>
          <cell r="J61">
            <v>5797080.9500000002</v>
          </cell>
          <cell r="K61">
            <v>5596721.9800000004</v>
          </cell>
          <cell r="L61">
            <v>6531357.6799999997</v>
          </cell>
          <cell r="M61">
            <v>5797080.9500000002</v>
          </cell>
          <cell r="N61">
            <v>6883934.3600000003</v>
          </cell>
        </row>
        <row r="62">
          <cell r="C62" t="str">
            <v>Oral Biology</v>
          </cell>
          <cell r="D62">
            <v>1249704.3899999999</v>
          </cell>
          <cell r="E62">
            <v>1197740.47</v>
          </cell>
          <cell r="F62">
            <v>1361931.66</v>
          </cell>
          <cell r="G62">
            <v>1249704.3899999999</v>
          </cell>
          <cell r="H62">
            <v>1387232.17</v>
          </cell>
          <cell r="I62">
            <v>1361931.66</v>
          </cell>
          <cell r="J62">
            <v>1156453.17</v>
          </cell>
          <cell r="K62">
            <v>1387232.17</v>
          </cell>
          <cell r="L62">
            <v>1372941.94</v>
          </cell>
          <cell r="M62">
            <v>1156453.17</v>
          </cell>
          <cell r="N62">
            <v>1454068.77</v>
          </cell>
        </row>
        <row r="63">
          <cell r="C63" t="str">
            <v>Preventive Dental Science</v>
          </cell>
          <cell r="D63">
            <v>4358291.3899999997</v>
          </cell>
          <cell r="E63">
            <v>4160266.68</v>
          </cell>
          <cell r="F63">
            <v>5233054.9000000004</v>
          </cell>
          <cell r="G63">
            <v>4358291.3899999997</v>
          </cell>
          <cell r="H63">
            <v>5545921.4800000004</v>
          </cell>
          <cell r="I63">
            <v>5233054.9000000004</v>
          </cell>
          <cell r="J63">
            <v>4501089.3600000003</v>
          </cell>
          <cell r="K63">
            <v>5545921.4800000004</v>
          </cell>
          <cell r="L63">
            <v>3967273.82</v>
          </cell>
          <cell r="M63">
            <v>4501089.3600000003</v>
          </cell>
          <cell r="N63">
            <v>4445800.84</v>
          </cell>
        </row>
        <row r="64">
          <cell r="C64" t="str">
            <v>Restorative Dentistry</v>
          </cell>
          <cell r="D64">
            <v>2212280.67</v>
          </cell>
          <cell r="E64">
            <v>2216709</v>
          </cell>
          <cell r="F64">
            <v>2325913.9900000002</v>
          </cell>
          <cell r="G64">
            <v>2212280.67</v>
          </cell>
          <cell r="H64">
            <v>2217818.4900000002</v>
          </cell>
          <cell r="I64">
            <v>2325913.9900000002</v>
          </cell>
          <cell r="J64">
            <v>2167022.56</v>
          </cell>
          <cell r="K64">
            <v>2217818.4900000002</v>
          </cell>
          <cell r="L64">
            <v>2210562.9900000002</v>
          </cell>
          <cell r="M64">
            <v>2167022.56</v>
          </cell>
          <cell r="N64">
            <v>2291929.5499999998</v>
          </cell>
        </row>
        <row r="65">
          <cell r="C65" t="str">
            <v>School of Dental Hygiene</v>
          </cell>
          <cell r="D65">
            <v>621034.31999999995</v>
          </cell>
          <cell r="E65">
            <v>593677.94999999995</v>
          </cell>
          <cell r="F65">
            <v>826693.63</v>
          </cell>
          <cell r="G65">
            <v>621034.31999999995</v>
          </cell>
          <cell r="H65">
            <v>849845.09</v>
          </cell>
          <cell r="I65">
            <v>826693.63</v>
          </cell>
          <cell r="J65">
            <v>838927.44</v>
          </cell>
          <cell r="K65">
            <v>849845.09</v>
          </cell>
          <cell r="L65">
            <v>876523.45</v>
          </cell>
          <cell r="M65">
            <v>838927.44</v>
          </cell>
          <cell r="N65">
            <v>944684.59</v>
          </cell>
        </row>
        <row r="66">
          <cell r="B66" t="str">
            <v>Dentistry Total</v>
          </cell>
          <cell r="D66">
            <v>14797565.809999999</v>
          </cell>
          <cell r="E66">
            <v>14356689.109999999</v>
          </cell>
          <cell r="F66">
            <v>17294284.690000001</v>
          </cell>
          <cell r="G66">
            <v>14797565.809999999</v>
          </cell>
          <cell r="H66">
            <v>17361535.860000003</v>
          </cell>
          <cell r="I66">
            <v>17294284.690000001</v>
          </cell>
          <cell r="J66">
            <v>16340460.129999999</v>
          </cell>
          <cell r="K66">
            <v>17361535.860000003</v>
          </cell>
          <cell r="L66">
            <v>16982191.379999999</v>
          </cell>
          <cell r="M66">
            <v>16340460.129999999</v>
          </cell>
          <cell r="N66">
            <v>18123664.079999998</v>
          </cell>
        </row>
        <row r="67">
          <cell r="B67" t="str">
            <v>Education</v>
          </cell>
          <cell r="C67" t="str">
            <v>Curriculum Teaching &amp; Learning</v>
          </cell>
          <cell r="D67">
            <v>2398932.16</v>
          </cell>
          <cell r="E67">
            <v>2471047.39</v>
          </cell>
          <cell r="F67">
            <v>2385227.33</v>
          </cell>
          <cell r="G67">
            <v>2398932.16</v>
          </cell>
          <cell r="H67">
            <v>2590923.21</v>
          </cell>
          <cell r="I67">
            <v>2385227.33</v>
          </cell>
          <cell r="J67">
            <v>2654453.4500000002</v>
          </cell>
          <cell r="K67">
            <v>2590923.21</v>
          </cell>
          <cell r="L67">
            <v>2813225.61</v>
          </cell>
          <cell r="M67">
            <v>2654453.4500000002</v>
          </cell>
          <cell r="N67">
            <v>2685495.16</v>
          </cell>
        </row>
        <row r="68">
          <cell r="C68" t="str">
            <v>Educ. Admin Foundations &amp; Psych.</v>
          </cell>
          <cell r="D68">
            <v>2330884.11</v>
          </cell>
          <cell r="E68">
            <v>2409689.2200000002</v>
          </cell>
          <cell r="F68">
            <v>2280093.4500000002</v>
          </cell>
          <cell r="G68">
            <v>2330884.11</v>
          </cell>
          <cell r="H68">
            <v>2312879.88</v>
          </cell>
          <cell r="I68">
            <v>2280093.4500000002</v>
          </cell>
          <cell r="J68">
            <v>2372889.0499999998</v>
          </cell>
          <cell r="K68">
            <v>2312879.88</v>
          </cell>
          <cell r="L68">
            <v>2568462.06</v>
          </cell>
          <cell r="M68">
            <v>2372889.0499999998</v>
          </cell>
          <cell r="N68">
            <v>2412583.9700000002</v>
          </cell>
        </row>
        <row r="69">
          <cell r="C69" t="str">
            <v>General Faculty Ed</v>
          </cell>
          <cell r="D69">
            <v>2805232.58</v>
          </cell>
          <cell r="E69">
            <v>2671522.38</v>
          </cell>
          <cell r="F69">
            <v>3170367.1</v>
          </cell>
          <cell r="G69">
            <v>2805232.58</v>
          </cell>
          <cell r="H69">
            <v>3267736.39</v>
          </cell>
          <cell r="I69">
            <v>3170367.1</v>
          </cell>
          <cell r="J69">
            <v>2987712.27</v>
          </cell>
          <cell r="K69">
            <v>3267736.39</v>
          </cell>
          <cell r="L69">
            <v>2935295.29</v>
          </cell>
          <cell r="M69">
            <v>2987712.27</v>
          </cell>
          <cell r="N69">
            <v>3075545.52</v>
          </cell>
        </row>
        <row r="70">
          <cell r="C70" t="str">
            <v>Interdis Masters-Disability Studies</v>
          </cell>
          <cell r="D70">
            <v>957.24</v>
          </cell>
          <cell r="E70">
            <v>3604.18</v>
          </cell>
          <cell r="F70">
            <v>0</v>
          </cell>
          <cell r="G70">
            <v>957.24</v>
          </cell>
          <cell r="H70">
            <v>0</v>
          </cell>
          <cell r="I70">
            <v>0</v>
          </cell>
          <cell r="N70">
            <v>0</v>
          </cell>
        </row>
        <row r="71">
          <cell r="B71" t="str">
            <v>Education Total</v>
          </cell>
          <cell r="D71">
            <v>7536006.0899999999</v>
          </cell>
          <cell r="E71">
            <v>7555863.1699999999</v>
          </cell>
          <cell r="F71">
            <v>7835687.8800000008</v>
          </cell>
          <cell r="G71">
            <v>7536006.0899999999</v>
          </cell>
          <cell r="H71">
            <v>8171539.4800000004</v>
          </cell>
          <cell r="I71">
            <v>7835687.8800000008</v>
          </cell>
          <cell r="J71">
            <v>8015054.7699999996</v>
          </cell>
          <cell r="K71">
            <v>8171539.4800000004</v>
          </cell>
          <cell r="L71">
            <v>8316982.96</v>
          </cell>
          <cell r="M71">
            <v>8015054.7699999996</v>
          </cell>
          <cell r="N71">
            <v>8173624.6500000004</v>
          </cell>
        </row>
        <row r="72">
          <cell r="B72" t="str">
            <v>Engineering</v>
          </cell>
          <cell r="C72" t="str">
            <v>Civil Engineering</v>
          </cell>
          <cell r="D72">
            <v>2729556.02</v>
          </cell>
          <cell r="E72">
            <v>2769297.08</v>
          </cell>
          <cell r="F72">
            <v>3150042.93</v>
          </cell>
          <cell r="G72">
            <v>2729556.02</v>
          </cell>
          <cell r="H72">
            <v>3253802.28</v>
          </cell>
          <cell r="I72">
            <v>3150042.93</v>
          </cell>
          <cell r="J72">
            <v>3260908.92</v>
          </cell>
          <cell r="K72">
            <v>3253802.28</v>
          </cell>
          <cell r="L72">
            <v>3463490.47</v>
          </cell>
          <cell r="M72">
            <v>3260908.92</v>
          </cell>
          <cell r="N72">
            <v>3810237.52</v>
          </cell>
        </row>
        <row r="73">
          <cell r="C73" t="str">
            <v>Electrical &amp; Computer Engineering</v>
          </cell>
          <cell r="D73">
            <v>4318545.53</v>
          </cell>
          <cell r="E73">
            <v>4128961.52</v>
          </cell>
          <cell r="F73">
            <v>4501176.4800000004</v>
          </cell>
          <cell r="G73">
            <v>4318545.53</v>
          </cell>
          <cell r="H73">
            <v>4754789.9000000004</v>
          </cell>
          <cell r="I73">
            <v>4501176.4800000004</v>
          </cell>
          <cell r="J73">
            <v>5020960.97</v>
          </cell>
          <cell r="K73">
            <v>4754789.9000000004</v>
          </cell>
          <cell r="L73">
            <v>5250894.2699999996</v>
          </cell>
          <cell r="M73">
            <v>5020960.97</v>
          </cell>
          <cell r="N73">
            <v>5504970.3399999999</v>
          </cell>
        </row>
        <row r="74">
          <cell r="C74" t="str">
            <v>General Faculty Engineering</v>
          </cell>
          <cell r="D74">
            <v>3227788.08</v>
          </cell>
          <cell r="E74">
            <v>3082040.21</v>
          </cell>
          <cell r="F74">
            <v>3426377.31</v>
          </cell>
          <cell r="G74">
            <v>3227788.08</v>
          </cell>
          <cell r="H74">
            <v>4038281.78</v>
          </cell>
          <cell r="I74">
            <v>3426377.31</v>
          </cell>
          <cell r="J74">
            <v>4066616.8</v>
          </cell>
          <cell r="K74">
            <v>4038281.78</v>
          </cell>
          <cell r="L74">
            <v>3702897.92</v>
          </cell>
          <cell r="M74">
            <v>4066616.8</v>
          </cell>
          <cell r="N74">
            <v>3975664.07</v>
          </cell>
        </row>
        <row r="75">
          <cell r="C75" t="str">
            <v>Mechanical &amp; Manufacturing</v>
          </cell>
          <cell r="D75">
            <v>3846697</v>
          </cell>
          <cell r="E75">
            <v>3702444.52</v>
          </cell>
          <cell r="F75">
            <v>4093356.98</v>
          </cell>
          <cell r="G75">
            <v>3846697</v>
          </cell>
          <cell r="H75">
            <v>4252596.68</v>
          </cell>
          <cell r="I75">
            <v>4093356.98</v>
          </cell>
          <cell r="J75">
            <v>4442184.6100000003</v>
          </cell>
          <cell r="K75">
            <v>4252596.68</v>
          </cell>
          <cell r="L75">
            <v>4825916.9000000004</v>
          </cell>
          <cell r="M75">
            <v>4442184.6100000003</v>
          </cell>
          <cell r="N75">
            <v>5057464.3</v>
          </cell>
        </row>
        <row r="76">
          <cell r="C76" t="str">
            <v>Women in Science &amp; Engineering</v>
          </cell>
          <cell r="D76">
            <v>179140.52</v>
          </cell>
          <cell r="E76">
            <v>218190.81</v>
          </cell>
          <cell r="F76">
            <v>339840.73</v>
          </cell>
          <cell r="G76">
            <v>179140.52</v>
          </cell>
          <cell r="H76">
            <v>238932.05</v>
          </cell>
          <cell r="I76">
            <v>339840.73</v>
          </cell>
          <cell r="J76">
            <v>194586.59</v>
          </cell>
          <cell r="K76">
            <v>238932.05</v>
          </cell>
          <cell r="L76">
            <v>232252.46</v>
          </cell>
          <cell r="M76">
            <v>194586.59</v>
          </cell>
          <cell r="N76">
            <v>258466.41</v>
          </cell>
        </row>
        <row r="77">
          <cell r="C77" t="str">
            <v>Bio-Medical Engineering</v>
          </cell>
          <cell r="N77">
            <v>3000</v>
          </cell>
        </row>
        <row r="78">
          <cell r="B78" t="str">
            <v>Engineering Total</v>
          </cell>
          <cell r="D78">
            <v>14301727.15</v>
          </cell>
          <cell r="E78">
            <v>13900934.139999999</v>
          </cell>
          <cell r="F78">
            <v>15510794.430000002</v>
          </cell>
          <cell r="G78">
            <v>14301727.15</v>
          </cell>
          <cell r="H78">
            <v>16538402.689999999</v>
          </cell>
          <cell r="I78">
            <v>15510794.430000002</v>
          </cell>
          <cell r="J78">
            <v>16985257.890000001</v>
          </cell>
          <cell r="K78">
            <v>16538402.689999999</v>
          </cell>
          <cell r="L78">
            <v>17475452.020000003</v>
          </cell>
          <cell r="M78">
            <v>16985257.890000001</v>
          </cell>
          <cell r="N78">
            <v>18609802.640000001</v>
          </cell>
        </row>
        <row r="79">
          <cell r="B79" t="str">
            <v>Environment Earth &amp; Resources</v>
          </cell>
          <cell r="C79" t="str">
            <v>CEOS</v>
          </cell>
          <cell r="D79">
            <v>70927.78</v>
          </cell>
          <cell r="E79">
            <v>140408.01999999999</v>
          </cell>
          <cell r="F79">
            <v>303313.39</v>
          </cell>
          <cell r="G79">
            <v>70927.78</v>
          </cell>
          <cell r="H79">
            <v>71934.7</v>
          </cell>
          <cell r="I79">
            <v>303313.39</v>
          </cell>
          <cell r="J79">
            <v>130686.8</v>
          </cell>
          <cell r="K79">
            <v>71934.7</v>
          </cell>
          <cell r="L79">
            <v>107880.77</v>
          </cell>
          <cell r="M79">
            <v>130686.8</v>
          </cell>
          <cell r="N79">
            <v>189974.24</v>
          </cell>
        </row>
        <row r="80">
          <cell r="C80" t="str">
            <v>Environment &amp; Geography</v>
          </cell>
          <cell r="D80">
            <v>2601439.58</v>
          </cell>
          <cell r="E80">
            <v>2761924.87</v>
          </cell>
          <cell r="F80">
            <v>2747645.76</v>
          </cell>
          <cell r="G80">
            <v>2601439.58</v>
          </cell>
          <cell r="H80">
            <v>2868984.2</v>
          </cell>
          <cell r="I80">
            <v>2747645.76</v>
          </cell>
          <cell r="J80">
            <v>2974759.28</v>
          </cell>
          <cell r="K80">
            <v>2868984.2</v>
          </cell>
          <cell r="L80">
            <v>3075219.99</v>
          </cell>
          <cell r="M80">
            <v>2974759.28</v>
          </cell>
          <cell r="N80">
            <v>3282535.93</v>
          </cell>
        </row>
        <row r="81">
          <cell r="C81" t="str">
            <v>General Faculty Env Earth&amp;Resources</v>
          </cell>
          <cell r="D81">
            <v>752212.42</v>
          </cell>
          <cell r="E81">
            <v>977826.29</v>
          </cell>
          <cell r="F81">
            <v>1013726.03</v>
          </cell>
          <cell r="G81">
            <v>752212.42</v>
          </cell>
          <cell r="H81">
            <v>1126607.45</v>
          </cell>
          <cell r="I81">
            <v>1013726.03</v>
          </cell>
          <cell r="J81">
            <v>1281501.3700000001</v>
          </cell>
          <cell r="K81">
            <v>1126607.45</v>
          </cell>
          <cell r="L81">
            <v>1393322.89</v>
          </cell>
          <cell r="M81">
            <v>1281501.3700000001</v>
          </cell>
          <cell r="N81">
            <v>1399898.23</v>
          </cell>
        </row>
        <row r="82">
          <cell r="C82" t="str">
            <v>Geological Sciences</v>
          </cell>
          <cell r="D82">
            <v>2398606.35</v>
          </cell>
          <cell r="E82">
            <v>2178122.79</v>
          </cell>
          <cell r="F82">
            <v>2464971.98</v>
          </cell>
          <cell r="G82">
            <v>2398606.35</v>
          </cell>
          <cell r="H82">
            <v>2441014.7200000002</v>
          </cell>
          <cell r="I82">
            <v>2464971.98</v>
          </cell>
          <cell r="J82">
            <v>2476284.81</v>
          </cell>
          <cell r="K82">
            <v>2441014.7200000002</v>
          </cell>
          <cell r="L82">
            <v>2554918.58</v>
          </cell>
          <cell r="M82">
            <v>2476284.81</v>
          </cell>
          <cell r="N82">
            <v>2850267.61</v>
          </cell>
        </row>
        <row r="83">
          <cell r="C83" t="str">
            <v>Natural Resources Institute</v>
          </cell>
          <cell r="D83">
            <v>918857</v>
          </cell>
          <cell r="E83">
            <v>880088.13</v>
          </cell>
          <cell r="F83">
            <v>945467.35</v>
          </cell>
          <cell r="G83">
            <v>918857</v>
          </cell>
          <cell r="H83">
            <v>1020946.71</v>
          </cell>
          <cell r="I83">
            <v>945467.35</v>
          </cell>
          <cell r="J83">
            <v>1080546.03</v>
          </cell>
          <cell r="K83">
            <v>1020946.71</v>
          </cell>
          <cell r="L83">
            <v>1115505.6000000001</v>
          </cell>
          <cell r="M83">
            <v>1080546.03</v>
          </cell>
          <cell r="N83">
            <v>1307966.95</v>
          </cell>
        </row>
        <row r="84">
          <cell r="B84" t="str">
            <v>Environment Earth &amp; Resources Total</v>
          </cell>
          <cell r="D84">
            <v>6742043.1299999999</v>
          </cell>
          <cell r="E84">
            <v>6938370.1000000006</v>
          </cell>
          <cell r="F84">
            <v>7475124.5099999998</v>
          </cell>
          <cell r="G84">
            <v>6742043.1299999999</v>
          </cell>
          <cell r="H84">
            <v>7529487.7800000003</v>
          </cell>
          <cell r="I84">
            <v>7475124.5099999998</v>
          </cell>
          <cell r="J84">
            <v>7943778.29</v>
          </cell>
          <cell r="K84">
            <v>7529487.7800000003</v>
          </cell>
          <cell r="L84">
            <v>8246847.8300000001</v>
          </cell>
          <cell r="M84">
            <v>7943778.29</v>
          </cell>
          <cell r="N84">
            <v>9030642.959999999</v>
          </cell>
        </row>
        <row r="85">
          <cell r="B85" t="str">
            <v>Extended Education Administration</v>
          </cell>
          <cell r="C85" t="str">
            <v>Extended Education ACCESS Programs</v>
          </cell>
          <cell r="D85">
            <v>748723.09</v>
          </cell>
          <cell r="E85">
            <v>763083.85</v>
          </cell>
          <cell r="F85">
            <v>738200.18</v>
          </cell>
          <cell r="G85">
            <v>748723.09</v>
          </cell>
          <cell r="H85">
            <v>885712.88</v>
          </cell>
          <cell r="I85">
            <v>738200.18</v>
          </cell>
          <cell r="J85">
            <v>1051676.56</v>
          </cell>
          <cell r="K85">
            <v>885712.88</v>
          </cell>
          <cell r="L85">
            <v>1265599.54</v>
          </cell>
          <cell r="M85">
            <v>1051676.56</v>
          </cell>
          <cell r="N85">
            <v>1177535.48</v>
          </cell>
        </row>
        <row r="86">
          <cell r="C86" t="str">
            <v>Extended Education Administration</v>
          </cell>
          <cell r="D86">
            <v>6279312.2199999997</v>
          </cell>
          <cell r="E86">
            <v>6422355.3399999999</v>
          </cell>
          <cell r="F86">
            <v>5688276.4000000004</v>
          </cell>
          <cell r="G86">
            <v>6279312.2199999997</v>
          </cell>
          <cell r="H86">
            <v>6180533.2699999996</v>
          </cell>
          <cell r="I86">
            <v>5688276.4000000004</v>
          </cell>
          <cell r="J86">
            <v>5888766.5300000003</v>
          </cell>
          <cell r="K86">
            <v>6180533.2699999996</v>
          </cell>
          <cell r="L86">
            <v>5647109.9400000004</v>
          </cell>
          <cell r="M86">
            <v>5888766.5300000003</v>
          </cell>
          <cell r="N86">
            <v>6367930.1299999999</v>
          </cell>
        </row>
        <row r="87">
          <cell r="C87" t="str">
            <v>Extended Education Programs Delivry</v>
          </cell>
          <cell r="D87">
            <v>6958594.5899999999</v>
          </cell>
          <cell r="E87">
            <v>6846876.4299999997</v>
          </cell>
          <cell r="F87">
            <v>6622790.7000000002</v>
          </cell>
          <cell r="G87">
            <v>6958594.5899999999</v>
          </cell>
          <cell r="H87">
            <v>7142501.9900000002</v>
          </cell>
          <cell r="I87">
            <v>6622790.7000000002</v>
          </cell>
          <cell r="J87">
            <v>8464062.7200000007</v>
          </cell>
          <cell r="K87">
            <v>7142501.9900000002</v>
          </cell>
          <cell r="L87">
            <v>9304458.5700000003</v>
          </cell>
          <cell r="M87">
            <v>8464062.7200000007</v>
          </cell>
          <cell r="N87">
            <v>10283119.609999999</v>
          </cell>
        </row>
        <row r="88">
          <cell r="C88" t="str">
            <v>Extended Education Programs Dvlpmnt</v>
          </cell>
          <cell r="D88">
            <v>65743.81</v>
          </cell>
          <cell r="E88">
            <v>34685.53</v>
          </cell>
          <cell r="F88">
            <v>130082.54</v>
          </cell>
          <cell r="G88">
            <v>65743.81</v>
          </cell>
          <cell r="H88">
            <v>196255.45</v>
          </cell>
          <cell r="I88">
            <v>130082.54</v>
          </cell>
          <cell r="J88">
            <v>0</v>
          </cell>
          <cell r="K88">
            <v>196255.45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Extended Education Administration Total</v>
          </cell>
          <cell r="D89">
            <v>14052373.709999999</v>
          </cell>
          <cell r="E89">
            <v>14067001.149999999</v>
          </cell>
          <cell r="F89">
            <v>13179349.82</v>
          </cell>
          <cell r="G89">
            <v>14052373.709999999</v>
          </cell>
          <cell r="H89">
            <v>14405003.59</v>
          </cell>
          <cell r="I89">
            <v>13179349.82</v>
          </cell>
          <cell r="J89">
            <v>15404505.810000001</v>
          </cell>
          <cell r="K89">
            <v>14405003.59</v>
          </cell>
          <cell r="L89">
            <v>16217168.050000001</v>
          </cell>
          <cell r="M89">
            <v>15404505.810000001</v>
          </cell>
          <cell r="N89">
            <v>17828585.219999999</v>
          </cell>
        </row>
        <row r="90">
          <cell r="B90" t="str">
            <v>External Partner Institutions</v>
          </cell>
          <cell r="C90" t="str">
            <v xml:space="preserve">College St. Boniface 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External Partner Institutions Total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Graduate Studies</v>
          </cell>
          <cell r="C92" t="str">
            <v>General Faculty Graduate Studies</v>
          </cell>
          <cell r="D92">
            <v>1104926.57</v>
          </cell>
          <cell r="E92">
            <v>1000689.53</v>
          </cell>
          <cell r="F92">
            <v>1156522.5</v>
          </cell>
          <cell r="G92">
            <v>1104926.57</v>
          </cell>
          <cell r="H92">
            <v>1321335.71</v>
          </cell>
          <cell r="I92">
            <v>1156522.5</v>
          </cell>
          <cell r="J92">
            <v>1328152.69</v>
          </cell>
          <cell r="K92">
            <v>1321335.71</v>
          </cell>
          <cell r="L92">
            <v>1475518.92</v>
          </cell>
          <cell r="M92">
            <v>1328152.69</v>
          </cell>
          <cell r="N92">
            <v>1658983.53</v>
          </cell>
        </row>
        <row r="93">
          <cell r="C93" t="str">
            <v>Grad Studies Student Fin Sup Prog</v>
          </cell>
          <cell r="D93">
            <v>282497.67</v>
          </cell>
          <cell r="E93">
            <v>244261.71</v>
          </cell>
          <cell r="F93">
            <v>416459.06</v>
          </cell>
          <cell r="G93">
            <v>282497.67</v>
          </cell>
          <cell r="H93">
            <v>279576.33</v>
          </cell>
          <cell r="I93">
            <v>416459.06</v>
          </cell>
          <cell r="J93">
            <v>340983.21</v>
          </cell>
          <cell r="K93">
            <v>279576.33</v>
          </cell>
          <cell r="L93">
            <v>378345.51</v>
          </cell>
          <cell r="M93">
            <v>340983.21</v>
          </cell>
          <cell r="N93">
            <v>520549.05</v>
          </cell>
        </row>
        <row r="94">
          <cell r="C94" t="str">
            <v>Interdisciplinary Programs</v>
          </cell>
          <cell r="D94">
            <v>508366.86</v>
          </cell>
          <cell r="E94">
            <v>362858.71</v>
          </cell>
          <cell r="F94">
            <v>573386.48</v>
          </cell>
          <cell r="G94">
            <v>508366.86</v>
          </cell>
          <cell r="H94">
            <v>637588.18000000005</v>
          </cell>
          <cell r="I94">
            <v>573386.48</v>
          </cell>
          <cell r="J94">
            <v>651966.88</v>
          </cell>
          <cell r="K94">
            <v>637588.18000000005</v>
          </cell>
          <cell r="L94">
            <v>808156.93</v>
          </cell>
          <cell r="M94">
            <v>651966.88</v>
          </cell>
          <cell r="N94">
            <v>830536.2</v>
          </cell>
        </row>
        <row r="95">
          <cell r="B95" t="str">
            <v>Graduate Studies Total</v>
          </cell>
          <cell r="D95">
            <v>1895791.1</v>
          </cell>
          <cell r="E95">
            <v>1607809.95</v>
          </cell>
          <cell r="F95">
            <v>2146368.04</v>
          </cell>
          <cell r="G95">
            <v>1895791.1</v>
          </cell>
          <cell r="H95">
            <v>2238500.2200000002</v>
          </cell>
          <cell r="I95">
            <v>2146368.04</v>
          </cell>
          <cell r="J95">
            <v>2321102.7799999998</v>
          </cell>
          <cell r="K95">
            <v>2238500.2200000002</v>
          </cell>
          <cell r="L95">
            <v>2662021.36</v>
          </cell>
          <cell r="M95">
            <v>2321102.7799999998</v>
          </cell>
          <cell r="N95">
            <v>3010068.7800000003</v>
          </cell>
        </row>
        <row r="96">
          <cell r="B96" t="str">
            <v>Human Ecology</v>
          </cell>
          <cell r="C96" t="str">
            <v>Family Social Sciences</v>
          </cell>
          <cell r="D96">
            <v>1158556.79</v>
          </cell>
          <cell r="E96">
            <v>1177692.4099999999</v>
          </cell>
          <cell r="F96">
            <v>1084110.3400000001</v>
          </cell>
          <cell r="G96">
            <v>1158556.79</v>
          </cell>
          <cell r="H96">
            <v>1149033.07</v>
          </cell>
          <cell r="I96">
            <v>1084110.3400000001</v>
          </cell>
          <cell r="J96">
            <v>1040722.6</v>
          </cell>
          <cell r="K96">
            <v>1149033.07</v>
          </cell>
          <cell r="L96">
            <v>1145598.9099999999</v>
          </cell>
          <cell r="M96">
            <v>1040722.6</v>
          </cell>
          <cell r="N96">
            <v>1252307.1100000001</v>
          </cell>
        </row>
        <row r="97">
          <cell r="C97" t="str">
            <v>General Faculty Human Ecology</v>
          </cell>
          <cell r="D97">
            <v>918524.95</v>
          </cell>
          <cell r="E97">
            <v>795715.23</v>
          </cell>
          <cell r="F97">
            <v>943237.72</v>
          </cell>
          <cell r="G97">
            <v>918524.95</v>
          </cell>
          <cell r="H97">
            <v>1533788.4</v>
          </cell>
          <cell r="I97">
            <v>943237.72</v>
          </cell>
          <cell r="J97">
            <v>1550303.04</v>
          </cell>
          <cell r="K97">
            <v>1533788.4</v>
          </cell>
          <cell r="L97">
            <v>1026632</v>
          </cell>
          <cell r="M97">
            <v>1550303.04</v>
          </cell>
          <cell r="N97">
            <v>1074588.25</v>
          </cell>
        </row>
        <row r="98">
          <cell r="C98" t="str">
            <v>Human Nutritional Sciences</v>
          </cell>
          <cell r="D98">
            <v>1298422.75</v>
          </cell>
          <cell r="E98">
            <v>1147749.1499999999</v>
          </cell>
          <cell r="F98">
            <v>1518983.39</v>
          </cell>
          <cell r="G98">
            <v>1298422.75</v>
          </cell>
          <cell r="H98">
            <v>1669725.36</v>
          </cell>
          <cell r="I98">
            <v>1518983.39</v>
          </cell>
          <cell r="J98">
            <v>1794302.42</v>
          </cell>
          <cell r="K98">
            <v>1669725.36</v>
          </cell>
          <cell r="L98">
            <v>1978416.05</v>
          </cell>
          <cell r="M98">
            <v>1794302.42</v>
          </cell>
          <cell r="N98">
            <v>2125938.89</v>
          </cell>
        </row>
        <row r="99">
          <cell r="C99" t="str">
            <v>Textile Sciences</v>
          </cell>
          <cell r="D99">
            <v>534459.01</v>
          </cell>
          <cell r="E99">
            <v>483583.76</v>
          </cell>
          <cell r="F99">
            <v>590787.05000000005</v>
          </cell>
          <cell r="G99">
            <v>534459.01</v>
          </cell>
          <cell r="H99">
            <v>617739.01</v>
          </cell>
          <cell r="I99">
            <v>590787.05000000005</v>
          </cell>
          <cell r="J99">
            <v>628353.4</v>
          </cell>
          <cell r="K99">
            <v>617739.01</v>
          </cell>
          <cell r="L99">
            <v>660679.34</v>
          </cell>
          <cell r="M99">
            <v>628353.4</v>
          </cell>
          <cell r="N99">
            <v>512554.84</v>
          </cell>
        </row>
        <row r="100">
          <cell r="B100" t="str">
            <v>Human Ecology Total</v>
          </cell>
          <cell r="D100">
            <v>3909963.5</v>
          </cell>
          <cell r="E100">
            <v>3604740.55</v>
          </cell>
          <cell r="F100">
            <v>4137118.5</v>
          </cell>
          <cell r="G100">
            <v>3909963.5</v>
          </cell>
          <cell r="H100">
            <v>4970285.84</v>
          </cell>
          <cell r="I100">
            <v>4137118.5</v>
          </cell>
          <cell r="J100">
            <v>5013681.4600000009</v>
          </cell>
          <cell r="K100">
            <v>4970285.84</v>
          </cell>
          <cell r="L100">
            <v>4811326.3</v>
          </cell>
          <cell r="M100">
            <v>5013681.4600000009</v>
          </cell>
          <cell r="N100">
            <v>4965389.09</v>
          </cell>
        </row>
        <row r="101">
          <cell r="B101" t="str">
            <v>Kinesiology &amp; Recreation Mgmt</v>
          </cell>
          <cell r="C101" t="str">
            <v>Bison SALC - General</v>
          </cell>
          <cell r="D101">
            <v>6891277.3600000003</v>
          </cell>
          <cell r="E101">
            <v>6330113.2300000004</v>
          </cell>
          <cell r="F101">
            <v>7117038.8099999996</v>
          </cell>
          <cell r="G101">
            <v>6891277.3600000003</v>
          </cell>
          <cell r="H101">
            <v>7462154.7800000003</v>
          </cell>
          <cell r="I101">
            <v>7117038.8099999996</v>
          </cell>
          <cell r="J101">
            <v>7675690.5099999998</v>
          </cell>
          <cell r="K101">
            <v>7462154.7800000003</v>
          </cell>
          <cell r="L101">
            <v>8228825.7199999997</v>
          </cell>
          <cell r="M101">
            <v>7675690.5099999998</v>
          </cell>
          <cell r="N101">
            <v>8628180.0899999999</v>
          </cell>
        </row>
        <row r="102">
          <cell r="B102" t="str">
            <v>Kinesiology Total</v>
          </cell>
          <cell r="C102" t="str">
            <v>Kinesiology</v>
          </cell>
          <cell r="D102">
            <v>3116373.18</v>
          </cell>
          <cell r="E102">
            <v>2763602.15</v>
          </cell>
          <cell r="F102">
            <v>3231320.98</v>
          </cell>
          <cell r="G102">
            <v>3116373.18</v>
          </cell>
          <cell r="H102">
            <v>3471881.89</v>
          </cell>
          <cell r="I102">
            <v>3231320.98</v>
          </cell>
          <cell r="J102">
            <v>3515453.41</v>
          </cell>
          <cell r="K102">
            <v>3471881.89</v>
          </cell>
          <cell r="L102">
            <v>3656061.55</v>
          </cell>
          <cell r="M102">
            <v>3515453.41</v>
          </cell>
          <cell r="N102">
            <v>3800067.18</v>
          </cell>
        </row>
        <row r="103">
          <cell r="B103" t="str">
            <v>Kinesiology &amp; Recreation Mgmt Total</v>
          </cell>
          <cell r="D103">
            <v>10007650.540000001</v>
          </cell>
          <cell r="E103">
            <v>9093715.3800000008</v>
          </cell>
          <cell r="F103">
            <v>10348359.789999999</v>
          </cell>
          <cell r="G103">
            <v>10007650.540000001</v>
          </cell>
          <cell r="H103">
            <v>10934036.67</v>
          </cell>
          <cell r="I103">
            <v>10348359.789999999</v>
          </cell>
          <cell r="J103">
            <v>11191143.92</v>
          </cell>
          <cell r="K103">
            <v>10934036.67</v>
          </cell>
          <cell r="L103">
            <v>11884887.27</v>
          </cell>
          <cell r="M103">
            <v>11191143.92</v>
          </cell>
          <cell r="N103">
            <v>12428247.27</v>
          </cell>
        </row>
        <row r="104">
          <cell r="B104" t="str">
            <v>Law</v>
          </cell>
          <cell r="C104" t="str">
            <v>Faculty of Law</v>
          </cell>
          <cell r="D104">
            <v>3178106.8</v>
          </cell>
          <cell r="E104">
            <v>3089218.62</v>
          </cell>
          <cell r="F104">
            <v>3035191.92</v>
          </cell>
          <cell r="G104">
            <v>3178106.8</v>
          </cell>
          <cell r="H104">
            <v>3192209.48</v>
          </cell>
          <cell r="I104">
            <v>3035191.92</v>
          </cell>
          <cell r="J104">
            <v>3239098.81</v>
          </cell>
          <cell r="K104">
            <v>3192209.48</v>
          </cell>
          <cell r="L104">
            <v>3219453.38</v>
          </cell>
          <cell r="M104">
            <v>3239098.81</v>
          </cell>
          <cell r="N104">
            <v>3503974.13</v>
          </cell>
        </row>
        <row r="105">
          <cell r="C105" t="str">
            <v>General Faculty Law</v>
          </cell>
          <cell r="D105">
            <v>1269597.44</v>
          </cell>
          <cell r="E105">
            <v>1139496.6000000001</v>
          </cell>
          <cell r="F105">
            <v>1766235.77</v>
          </cell>
          <cell r="G105">
            <v>1269597.44</v>
          </cell>
          <cell r="H105">
            <v>1855632.6</v>
          </cell>
          <cell r="I105">
            <v>1766235.77</v>
          </cell>
          <cell r="J105">
            <v>1461979.46</v>
          </cell>
          <cell r="K105">
            <v>1855632.6</v>
          </cell>
          <cell r="L105">
            <v>1801104.22</v>
          </cell>
          <cell r="M105">
            <v>1461979.46</v>
          </cell>
          <cell r="N105">
            <v>1637538.69</v>
          </cell>
        </row>
        <row r="106">
          <cell r="B106" t="str">
            <v>Law Total</v>
          </cell>
          <cell r="D106">
            <v>4447704.24</v>
          </cell>
          <cell r="E106">
            <v>4228715.2200000007</v>
          </cell>
          <cell r="F106">
            <v>4801427.6899999995</v>
          </cell>
          <cell r="G106">
            <v>4447704.24</v>
          </cell>
          <cell r="H106">
            <v>5047842.08</v>
          </cell>
          <cell r="I106">
            <v>4801427.6899999995</v>
          </cell>
          <cell r="J106">
            <v>4701078.2699999996</v>
          </cell>
          <cell r="K106">
            <v>5047842.08</v>
          </cell>
          <cell r="L106">
            <v>5020557.5999999996</v>
          </cell>
          <cell r="M106">
            <v>4701078.2699999996</v>
          </cell>
          <cell r="N106">
            <v>5141512.82</v>
          </cell>
        </row>
        <row r="107">
          <cell r="B107" t="str">
            <v>Medicine</v>
          </cell>
          <cell r="C107" t="str">
            <v>Anaesthesia</v>
          </cell>
          <cell r="D107">
            <v>898115.14</v>
          </cell>
          <cell r="E107">
            <v>797725.86</v>
          </cell>
          <cell r="F107">
            <v>1116591.49</v>
          </cell>
          <cell r="G107">
            <v>898115.14</v>
          </cell>
          <cell r="H107">
            <v>1297210.27</v>
          </cell>
          <cell r="I107">
            <v>1116591.49</v>
          </cell>
          <cell r="J107">
            <v>1409940.85</v>
          </cell>
          <cell r="K107">
            <v>1297210.27</v>
          </cell>
          <cell r="L107">
            <v>1741735.08</v>
          </cell>
          <cell r="M107">
            <v>1409940.85</v>
          </cell>
          <cell r="N107">
            <v>1753182.29</v>
          </cell>
        </row>
        <row r="108">
          <cell r="C108" t="str">
            <v>Biochemistry &amp; Medical Genetics</v>
          </cell>
          <cell r="D108">
            <v>2301560.06</v>
          </cell>
          <cell r="E108">
            <v>2150226.19</v>
          </cell>
          <cell r="F108">
            <v>2224950.12</v>
          </cell>
          <cell r="G108">
            <v>2301560.06</v>
          </cell>
          <cell r="H108">
            <v>2453561.0499999998</v>
          </cell>
          <cell r="I108">
            <v>2224950.12</v>
          </cell>
          <cell r="J108">
            <v>2357455.9</v>
          </cell>
          <cell r="K108">
            <v>2453561.0499999998</v>
          </cell>
          <cell r="L108">
            <v>2601386.52</v>
          </cell>
          <cell r="M108">
            <v>2357455.9</v>
          </cell>
          <cell r="N108">
            <v>2848013.83</v>
          </cell>
        </row>
        <row r="109">
          <cell r="C109" t="str">
            <v>Clinical Health Psychology</v>
          </cell>
          <cell r="D109">
            <v>443821.96</v>
          </cell>
          <cell r="E109">
            <v>392941.88</v>
          </cell>
          <cell r="F109">
            <v>584078.04</v>
          </cell>
          <cell r="G109">
            <v>443821.96</v>
          </cell>
          <cell r="H109">
            <v>819289.05</v>
          </cell>
          <cell r="I109">
            <v>584078.04</v>
          </cell>
          <cell r="J109">
            <v>864260.22</v>
          </cell>
          <cell r="K109">
            <v>819289.05</v>
          </cell>
          <cell r="L109">
            <v>1118096.04</v>
          </cell>
          <cell r="M109">
            <v>864260.22</v>
          </cell>
          <cell r="N109">
            <v>939618.85</v>
          </cell>
        </row>
        <row r="110">
          <cell r="C110" t="str">
            <v>Community Health Sciences</v>
          </cell>
          <cell r="D110">
            <v>2930174.34</v>
          </cell>
          <cell r="E110">
            <v>2039921.31</v>
          </cell>
          <cell r="F110">
            <v>2817002.54</v>
          </cell>
          <cell r="G110">
            <v>2930174.34</v>
          </cell>
          <cell r="H110">
            <v>3621953.03</v>
          </cell>
          <cell r="I110">
            <v>2817002.54</v>
          </cell>
          <cell r="J110">
            <v>4044695.8</v>
          </cell>
          <cell r="K110">
            <v>3621953.03</v>
          </cell>
          <cell r="L110">
            <v>4466993.3</v>
          </cell>
          <cell r="M110">
            <v>4044695.8</v>
          </cell>
          <cell r="N110">
            <v>4878477.9400000004</v>
          </cell>
        </row>
        <row r="111">
          <cell r="C111" t="str">
            <v>Continuing Professional Development</v>
          </cell>
          <cell r="D111">
            <v>928284.33</v>
          </cell>
          <cell r="E111">
            <v>1206444.04</v>
          </cell>
          <cell r="F111">
            <v>833385.66</v>
          </cell>
          <cell r="G111">
            <v>928284.33</v>
          </cell>
          <cell r="H111">
            <v>945607.21</v>
          </cell>
          <cell r="I111">
            <v>833385.66</v>
          </cell>
          <cell r="J111">
            <v>1616999.93</v>
          </cell>
          <cell r="K111">
            <v>945607.21</v>
          </cell>
          <cell r="L111">
            <v>1911227.27</v>
          </cell>
          <cell r="M111">
            <v>1616999.93</v>
          </cell>
          <cell r="N111">
            <v>1970161.12</v>
          </cell>
        </row>
        <row r="112">
          <cell r="C112" t="str">
            <v>Emergency Medicine</v>
          </cell>
          <cell r="F112">
            <v>1190082.5</v>
          </cell>
          <cell r="G112">
            <v>0</v>
          </cell>
          <cell r="H112">
            <v>1379774.43</v>
          </cell>
          <cell r="I112">
            <v>1190082.5</v>
          </cell>
          <cell r="J112">
            <v>1249420.6299999999</v>
          </cell>
          <cell r="K112">
            <v>1379774.43</v>
          </cell>
          <cell r="L112">
            <v>1541364.52</v>
          </cell>
          <cell r="M112">
            <v>1249420.6299999999</v>
          </cell>
          <cell r="N112">
            <v>1741822.66</v>
          </cell>
        </row>
        <row r="113">
          <cell r="C113" t="str">
            <v>Family Medicine</v>
          </cell>
          <cell r="D113">
            <v>2205959.4</v>
          </cell>
          <cell r="E113">
            <v>1598708.12</v>
          </cell>
          <cell r="F113">
            <v>1909935.49</v>
          </cell>
          <cell r="G113">
            <v>2205959.4</v>
          </cell>
          <cell r="H113">
            <v>2513929.5499999998</v>
          </cell>
          <cell r="I113">
            <v>1909935.49</v>
          </cell>
          <cell r="J113">
            <v>3097288.22</v>
          </cell>
          <cell r="K113">
            <v>2513929.5499999998</v>
          </cell>
          <cell r="L113">
            <v>3951968.63</v>
          </cell>
          <cell r="M113">
            <v>3097288.22</v>
          </cell>
          <cell r="N113">
            <v>4169249.77</v>
          </cell>
        </row>
        <row r="114">
          <cell r="C114" t="str">
            <v>General Faculty Medicine</v>
          </cell>
          <cell r="D114">
            <v>5373188.21</v>
          </cell>
          <cell r="E114">
            <v>6337989.2400000002</v>
          </cell>
          <cell r="F114">
            <v>5790032.0300000003</v>
          </cell>
          <cell r="G114">
            <v>5373188.21</v>
          </cell>
          <cell r="H114">
            <v>6575158.6900000004</v>
          </cell>
          <cell r="I114">
            <v>5790032.0300000003</v>
          </cell>
          <cell r="J114">
            <v>6730439.6500000004</v>
          </cell>
          <cell r="K114">
            <v>6575158.6900000004</v>
          </cell>
          <cell r="L114">
            <v>7464055.6799999997</v>
          </cell>
          <cell r="M114">
            <v>6730439.6500000004</v>
          </cell>
          <cell r="N114">
            <v>8523046.6699999999</v>
          </cell>
        </row>
        <row r="115">
          <cell r="C115" t="str">
            <v>Health IPE</v>
          </cell>
          <cell r="N115">
            <v>133011.75</v>
          </cell>
        </row>
        <row r="116">
          <cell r="C116" t="str">
            <v>Human Anatomy &amp; Cell Science</v>
          </cell>
          <cell r="D116">
            <v>1715200.74</v>
          </cell>
          <cell r="E116">
            <v>1624158.63</v>
          </cell>
          <cell r="F116">
            <v>1593320.05</v>
          </cell>
          <cell r="G116">
            <v>1715200.74</v>
          </cell>
          <cell r="H116">
            <v>1604874.03</v>
          </cell>
          <cell r="I116">
            <v>1593320.05</v>
          </cell>
          <cell r="J116">
            <v>1575022.1</v>
          </cell>
          <cell r="K116">
            <v>1604874.03</v>
          </cell>
          <cell r="L116">
            <v>1698317.29</v>
          </cell>
          <cell r="M116">
            <v>1575022.1</v>
          </cell>
          <cell r="N116">
            <v>1818250.91</v>
          </cell>
        </row>
        <row r="117">
          <cell r="C117" t="str">
            <v>Immunology</v>
          </cell>
          <cell r="D117">
            <v>679140.54</v>
          </cell>
          <cell r="E117">
            <v>568565.93000000005</v>
          </cell>
          <cell r="F117">
            <v>865592.25</v>
          </cell>
          <cell r="G117">
            <v>679140.54</v>
          </cell>
          <cell r="H117">
            <v>1079307.28</v>
          </cell>
          <cell r="I117">
            <v>865592.25</v>
          </cell>
          <cell r="J117">
            <v>1091535.17</v>
          </cell>
          <cell r="K117">
            <v>1079307.28</v>
          </cell>
          <cell r="L117">
            <v>1154280.24</v>
          </cell>
          <cell r="M117">
            <v>1091535.17</v>
          </cell>
          <cell r="N117">
            <v>1425754.75</v>
          </cell>
        </row>
        <row r="118">
          <cell r="C118" t="str">
            <v>Internal Medicine</v>
          </cell>
          <cell r="D118">
            <v>3871277.77</v>
          </cell>
          <cell r="E118">
            <v>3435064.14</v>
          </cell>
          <cell r="F118">
            <v>4702327.21</v>
          </cell>
          <cell r="G118">
            <v>3871277.77</v>
          </cell>
          <cell r="H118">
            <v>5466997.9199999999</v>
          </cell>
          <cell r="I118">
            <v>4702327.21</v>
          </cell>
          <cell r="J118">
            <v>5572807.75</v>
          </cell>
          <cell r="K118">
            <v>5466997.9199999999</v>
          </cell>
          <cell r="L118">
            <v>5516706.1799999997</v>
          </cell>
          <cell r="M118">
            <v>5572807.75</v>
          </cell>
          <cell r="N118">
            <v>5581014.3600000003</v>
          </cell>
        </row>
        <row r="119">
          <cell r="C119" t="str">
            <v>Intl Medical Graduates (IMG)</v>
          </cell>
          <cell r="D119">
            <v>1158722.3999999999</v>
          </cell>
          <cell r="E119">
            <v>0</v>
          </cell>
          <cell r="F119">
            <v>1533285.86</v>
          </cell>
          <cell r="G119">
            <v>1158722.3999999999</v>
          </cell>
          <cell r="H119">
            <v>2159981.0299999998</v>
          </cell>
          <cell r="I119">
            <v>1533285.86</v>
          </cell>
          <cell r="J119">
            <v>1504923.39</v>
          </cell>
          <cell r="K119">
            <v>2159981.0299999998</v>
          </cell>
          <cell r="L119">
            <v>635265.39</v>
          </cell>
          <cell r="M119">
            <v>1504923.39</v>
          </cell>
          <cell r="N119">
            <v>701379.61</v>
          </cell>
        </row>
        <row r="120">
          <cell r="C120" t="str">
            <v>Medical Education</v>
          </cell>
          <cell r="D120">
            <v>488090.04</v>
          </cell>
          <cell r="E120">
            <v>854681.9</v>
          </cell>
          <cell r="F120">
            <v>441165.9</v>
          </cell>
          <cell r="G120">
            <v>488090.04</v>
          </cell>
          <cell r="H120">
            <v>758084.16</v>
          </cell>
          <cell r="I120">
            <v>441165.9</v>
          </cell>
          <cell r="J120">
            <v>1212856.02</v>
          </cell>
          <cell r="K120">
            <v>758084.16</v>
          </cell>
          <cell r="L120">
            <v>1809000.31</v>
          </cell>
          <cell r="M120">
            <v>1212856.02</v>
          </cell>
          <cell r="N120">
            <v>1737287.7</v>
          </cell>
        </row>
        <row r="121">
          <cell r="C121" t="str">
            <v>Medical Microbiology</v>
          </cell>
          <cell r="D121">
            <v>1341979.96</v>
          </cell>
          <cell r="E121">
            <v>1236360.8</v>
          </cell>
          <cell r="F121">
            <v>1431768.1</v>
          </cell>
          <cell r="G121">
            <v>1341979.96</v>
          </cell>
          <cell r="H121">
            <v>1820347</v>
          </cell>
          <cell r="I121">
            <v>1431768.1</v>
          </cell>
          <cell r="J121">
            <v>2006339.25</v>
          </cell>
          <cell r="K121">
            <v>1820347</v>
          </cell>
          <cell r="L121">
            <v>1989782.9</v>
          </cell>
          <cell r="M121">
            <v>2006339.25</v>
          </cell>
          <cell r="N121">
            <v>2146627.42</v>
          </cell>
        </row>
        <row r="122">
          <cell r="C122" t="str">
            <v>Medicine Professionalism</v>
          </cell>
          <cell r="D122">
            <v>22490.13</v>
          </cell>
          <cell r="E122">
            <v>0</v>
          </cell>
          <cell r="F122">
            <v>10584.5</v>
          </cell>
          <cell r="G122">
            <v>22490.13</v>
          </cell>
          <cell r="H122">
            <v>85158.61</v>
          </cell>
          <cell r="I122">
            <v>10584.5</v>
          </cell>
          <cell r="J122">
            <v>97081.78</v>
          </cell>
          <cell r="K122">
            <v>85158.61</v>
          </cell>
          <cell r="L122">
            <v>250136.17</v>
          </cell>
          <cell r="M122">
            <v>97081.78</v>
          </cell>
          <cell r="N122">
            <v>307257.01</v>
          </cell>
        </row>
        <row r="123">
          <cell r="C123" t="str">
            <v>Medicine Research Office</v>
          </cell>
          <cell r="D123">
            <v>336441.68</v>
          </cell>
          <cell r="E123">
            <v>123407.7</v>
          </cell>
          <cell r="F123">
            <v>517719.52</v>
          </cell>
          <cell r="G123">
            <v>336441.68</v>
          </cell>
          <cell r="H123">
            <v>451026.31</v>
          </cell>
          <cell r="I123">
            <v>517719.52</v>
          </cell>
          <cell r="J123">
            <v>587739.81000000006</v>
          </cell>
          <cell r="K123">
            <v>451026.31</v>
          </cell>
          <cell r="L123">
            <v>661385.26</v>
          </cell>
          <cell r="M123">
            <v>587739.81000000006</v>
          </cell>
          <cell r="N123">
            <v>598321.06000000006</v>
          </cell>
        </row>
        <row r="124">
          <cell r="C124" t="str">
            <v>Obstetrics Gyn. &amp; Reprod. Sc.</v>
          </cell>
          <cell r="D124">
            <v>945084.59</v>
          </cell>
          <cell r="E124">
            <v>1012273.31</v>
          </cell>
          <cell r="F124">
            <v>944992.7</v>
          </cell>
          <cell r="G124">
            <v>945084.59</v>
          </cell>
          <cell r="H124">
            <v>1194813.6100000001</v>
          </cell>
          <cell r="I124">
            <v>944992.7</v>
          </cell>
          <cell r="J124">
            <v>1459105.35</v>
          </cell>
          <cell r="K124">
            <v>1194813.6100000001</v>
          </cell>
          <cell r="L124">
            <v>1569318.9</v>
          </cell>
          <cell r="M124">
            <v>1459105.35</v>
          </cell>
          <cell r="N124">
            <v>1790879.13</v>
          </cell>
        </row>
        <row r="125">
          <cell r="C125" t="str">
            <v>Ophthalmology</v>
          </cell>
          <cell r="D125">
            <v>66005.759999999995</v>
          </cell>
          <cell r="E125">
            <v>63906.13</v>
          </cell>
          <cell r="F125">
            <v>54311</v>
          </cell>
          <cell r="G125">
            <v>66005.759999999995</v>
          </cell>
          <cell r="H125">
            <v>81668.58</v>
          </cell>
          <cell r="I125">
            <v>54311</v>
          </cell>
          <cell r="J125">
            <v>66534.13</v>
          </cell>
          <cell r="K125">
            <v>81668.58</v>
          </cell>
          <cell r="L125">
            <v>121539.9</v>
          </cell>
          <cell r="M125">
            <v>66534.13</v>
          </cell>
          <cell r="N125">
            <v>159224.41</v>
          </cell>
        </row>
        <row r="126">
          <cell r="C126" t="str">
            <v>Otolaryngology</v>
          </cell>
          <cell r="D126">
            <v>198993.08</v>
          </cell>
          <cell r="E126">
            <v>198189.04</v>
          </cell>
          <cell r="F126">
            <v>239326.18</v>
          </cell>
          <cell r="G126">
            <v>198993.08</v>
          </cell>
          <cell r="H126">
            <v>259962.28</v>
          </cell>
          <cell r="I126">
            <v>239326.18</v>
          </cell>
          <cell r="J126">
            <v>277119.32</v>
          </cell>
          <cell r="K126">
            <v>259962.28</v>
          </cell>
          <cell r="L126">
            <v>263580.40000000002</v>
          </cell>
          <cell r="M126">
            <v>277119.32</v>
          </cell>
          <cell r="N126">
            <v>290736.08</v>
          </cell>
        </row>
        <row r="127">
          <cell r="C127" t="str">
            <v>Pathology</v>
          </cell>
          <cell r="D127">
            <v>804383.64</v>
          </cell>
          <cell r="E127">
            <v>598654.77</v>
          </cell>
          <cell r="F127">
            <v>785150.13</v>
          </cell>
          <cell r="G127">
            <v>804383.64</v>
          </cell>
          <cell r="H127">
            <v>793348.84</v>
          </cell>
          <cell r="I127">
            <v>785150.13</v>
          </cell>
          <cell r="J127">
            <v>872018.66</v>
          </cell>
          <cell r="K127">
            <v>793348.84</v>
          </cell>
          <cell r="L127">
            <v>974214.24</v>
          </cell>
          <cell r="M127">
            <v>872018.66</v>
          </cell>
          <cell r="N127">
            <v>1024985.81</v>
          </cell>
        </row>
        <row r="128">
          <cell r="C128" t="str">
            <v>Pediatrics &amp; Child Health</v>
          </cell>
          <cell r="D128">
            <v>1524586.27</v>
          </cell>
          <cell r="E128">
            <v>1550568.44</v>
          </cell>
          <cell r="F128">
            <v>1847260.19</v>
          </cell>
          <cell r="G128">
            <v>1524586.27</v>
          </cell>
          <cell r="H128">
            <v>2314789.16</v>
          </cell>
          <cell r="I128">
            <v>1847260.19</v>
          </cell>
          <cell r="J128">
            <v>2844227.38</v>
          </cell>
          <cell r="K128">
            <v>2314789.16</v>
          </cell>
          <cell r="L128">
            <v>2945113.55</v>
          </cell>
          <cell r="M128">
            <v>2844227.38</v>
          </cell>
          <cell r="N128">
            <v>3218530.8</v>
          </cell>
        </row>
        <row r="129">
          <cell r="C129" t="str">
            <v>Pharmacology &amp; Therapeutics</v>
          </cell>
          <cell r="D129">
            <v>1490050.31</v>
          </cell>
          <cell r="E129">
            <v>1509875.86</v>
          </cell>
          <cell r="F129">
            <v>1567409.63</v>
          </cell>
          <cell r="G129">
            <v>1490050.31</v>
          </cell>
          <cell r="H129">
            <v>1734172.73</v>
          </cell>
          <cell r="I129">
            <v>1567409.63</v>
          </cell>
          <cell r="J129">
            <v>1684887.57</v>
          </cell>
          <cell r="K129">
            <v>1734172.73</v>
          </cell>
          <cell r="L129">
            <v>1993123.95</v>
          </cell>
          <cell r="M129">
            <v>1684887.57</v>
          </cell>
          <cell r="N129">
            <v>2284864.4700000002</v>
          </cell>
        </row>
        <row r="130">
          <cell r="C130" t="str">
            <v>Physician Assistant Program</v>
          </cell>
          <cell r="D130">
            <v>196286.63</v>
          </cell>
          <cell r="E130">
            <v>0</v>
          </cell>
          <cell r="F130">
            <v>1007356.22</v>
          </cell>
          <cell r="G130">
            <v>196286.63</v>
          </cell>
          <cell r="H130">
            <v>1055844.8</v>
          </cell>
          <cell r="I130">
            <v>1007356.22</v>
          </cell>
          <cell r="J130">
            <v>834689.03</v>
          </cell>
          <cell r="K130">
            <v>1055844.8</v>
          </cell>
          <cell r="L130">
            <v>1158677.1599999999</v>
          </cell>
          <cell r="M130">
            <v>834689.03</v>
          </cell>
          <cell r="N130">
            <v>990701.42</v>
          </cell>
        </row>
        <row r="131">
          <cell r="C131" t="str">
            <v>Physiology</v>
          </cell>
          <cell r="D131">
            <v>2650396.41</v>
          </cell>
          <cell r="E131">
            <v>2540373.79</v>
          </cell>
          <cell r="F131">
            <v>2645104</v>
          </cell>
          <cell r="G131">
            <v>2650396.41</v>
          </cell>
          <cell r="H131">
            <v>2925825.69</v>
          </cell>
          <cell r="I131">
            <v>2645104</v>
          </cell>
          <cell r="J131">
            <v>3125177.47</v>
          </cell>
          <cell r="K131">
            <v>2925825.69</v>
          </cell>
          <cell r="L131">
            <v>3398040.56</v>
          </cell>
          <cell r="M131">
            <v>3125177.47</v>
          </cell>
          <cell r="N131">
            <v>3562511.02</v>
          </cell>
        </row>
        <row r="132">
          <cell r="C132" t="str">
            <v>Post Graduate Medical Ed (PGME)</v>
          </cell>
          <cell r="D132">
            <v>524403.21</v>
          </cell>
          <cell r="E132">
            <v>0</v>
          </cell>
          <cell r="F132">
            <v>544864.03</v>
          </cell>
          <cell r="G132">
            <v>524403.21</v>
          </cell>
          <cell r="H132">
            <v>896779.97</v>
          </cell>
          <cell r="I132">
            <v>544864.03</v>
          </cell>
          <cell r="J132">
            <v>1173307.04</v>
          </cell>
          <cell r="K132">
            <v>896779.97</v>
          </cell>
          <cell r="L132">
            <v>764795.25</v>
          </cell>
          <cell r="M132">
            <v>1173307.04</v>
          </cell>
          <cell r="N132">
            <v>1105963.1000000001</v>
          </cell>
        </row>
        <row r="133">
          <cell r="C133" t="str">
            <v>Psychiatry</v>
          </cell>
          <cell r="D133">
            <v>1048738.92</v>
          </cell>
          <cell r="E133">
            <v>867144.24</v>
          </cell>
          <cell r="F133">
            <v>1107956.4099999999</v>
          </cell>
          <cell r="G133">
            <v>1048738.92</v>
          </cell>
          <cell r="H133">
            <v>1753678.25</v>
          </cell>
          <cell r="I133">
            <v>1107956.4099999999</v>
          </cell>
          <cell r="J133">
            <v>1592779.59</v>
          </cell>
          <cell r="K133">
            <v>1753678.25</v>
          </cell>
          <cell r="L133">
            <v>1793551.56</v>
          </cell>
          <cell r="M133">
            <v>1592779.59</v>
          </cell>
          <cell r="N133">
            <v>1886978.02</v>
          </cell>
        </row>
        <row r="134">
          <cell r="C134" t="str">
            <v>Radiology</v>
          </cell>
          <cell r="D134">
            <v>375273.36</v>
          </cell>
          <cell r="E134">
            <v>340684.83</v>
          </cell>
          <cell r="F134">
            <v>388101.42</v>
          </cell>
          <cell r="G134">
            <v>375273.36</v>
          </cell>
          <cell r="H134">
            <v>453753.86</v>
          </cell>
          <cell r="I134">
            <v>388101.42</v>
          </cell>
          <cell r="J134">
            <v>437899.62</v>
          </cell>
          <cell r="K134">
            <v>453753.86</v>
          </cell>
          <cell r="L134">
            <v>423361.66</v>
          </cell>
          <cell r="M134">
            <v>437899.62</v>
          </cell>
          <cell r="N134">
            <v>366318.16</v>
          </cell>
        </row>
        <row r="135">
          <cell r="C135" t="str">
            <v>School of Medical Rehabilitation</v>
          </cell>
          <cell r="D135">
            <v>4458520.42</v>
          </cell>
          <cell r="E135">
            <v>4362611.38</v>
          </cell>
          <cell r="F135">
            <v>4683589.49</v>
          </cell>
          <cell r="G135">
            <v>4458520.42</v>
          </cell>
          <cell r="H135">
            <v>4840086.83</v>
          </cell>
          <cell r="I135">
            <v>4683589.49</v>
          </cell>
          <cell r="J135">
            <v>4975410.53</v>
          </cell>
          <cell r="K135">
            <v>4840086.83</v>
          </cell>
          <cell r="L135">
            <v>5323972.1100000003</v>
          </cell>
          <cell r="M135">
            <v>4975410.53</v>
          </cell>
          <cell r="N135">
            <v>5621408.0899999999</v>
          </cell>
        </row>
        <row r="136">
          <cell r="C136" t="str">
            <v>Surgery</v>
          </cell>
          <cell r="D136">
            <v>1452895.26</v>
          </cell>
          <cell r="E136">
            <v>1454395.92</v>
          </cell>
          <cell r="F136">
            <v>2115077.2599999998</v>
          </cell>
          <cell r="G136">
            <v>1452895.26</v>
          </cell>
          <cell r="H136">
            <v>2265417.42</v>
          </cell>
          <cell r="I136">
            <v>2115077.2599999998</v>
          </cell>
          <cell r="J136">
            <v>2457340.94</v>
          </cell>
          <cell r="K136">
            <v>2265417.42</v>
          </cell>
          <cell r="L136">
            <v>2503522.87</v>
          </cell>
          <cell r="M136">
            <v>2457340.94</v>
          </cell>
          <cell r="N136">
            <v>2809333.36</v>
          </cell>
        </row>
        <row r="137">
          <cell r="C137" t="str">
            <v>Undergraduate Medical Ed (UGME)</v>
          </cell>
          <cell r="D137">
            <v>1338242.75</v>
          </cell>
          <cell r="E137">
            <v>0</v>
          </cell>
          <cell r="F137">
            <v>1511690.42</v>
          </cell>
          <cell r="G137">
            <v>1338242.75</v>
          </cell>
          <cell r="H137">
            <v>1488445.26</v>
          </cell>
          <cell r="I137">
            <v>1511690.42</v>
          </cell>
          <cell r="J137">
            <v>1516356.46</v>
          </cell>
          <cell r="K137">
            <v>1488445.26</v>
          </cell>
          <cell r="L137">
            <v>1814083.54</v>
          </cell>
          <cell r="M137">
            <v>1516356.46</v>
          </cell>
          <cell r="N137">
            <v>1931359.29</v>
          </cell>
        </row>
        <row r="138">
          <cell r="B138" t="str">
            <v>Medicine Total</v>
          </cell>
          <cell r="D138">
            <v>41768307.309999995</v>
          </cell>
          <cell r="E138">
            <v>36864873.449999996</v>
          </cell>
          <cell r="F138">
            <v>47004010.340000004</v>
          </cell>
          <cell r="G138">
            <v>41768307.309999995</v>
          </cell>
          <cell r="H138">
            <v>55090846.899999991</v>
          </cell>
          <cell r="I138">
            <v>47004010.340000004</v>
          </cell>
          <cell r="J138">
            <v>58335659.560000002</v>
          </cell>
          <cell r="K138">
            <v>55090846.899999991</v>
          </cell>
          <cell r="L138">
            <v>63558596.429999985</v>
          </cell>
          <cell r="M138">
            <v>58335659.560000002</v>
          </cell>
          <cell r="N138">
            <v>68316270.860000014</v>
          </cell>
        </row>
        <row r="139">
          <cell r="B139" t="str">
            <v>Music</v>
          </cell>
          <cell r="C139" t="str">
            <v>Dean's Office-Music</v>
          </cell>
          <cell r="D139">
            <v>3195724.62</v>
          </cell>
          <cell r="E139">
            <v>3059022.42</v>
          </cell>
          <cell r="F139">
            <v>3641662.79</v>
          </cell>
          <cell r="G139">
            <v>3195724.62</v>
          </cell>
          <cell r="H139">
            <v>3981633.17</v>
          </cell>
          <cell r="I139">
            <v>3641662.79</v>
          </cell>
          <cell r="J139">
            <v>3202190.83</v>
          </cell>
          <cell r="K139">
            <v>3981633.17</v>
          </cell>
          <cell r="L139">
            <v>3253840.69</v>
          </cell>
          <cell r="M139">
            <v>3202190.83</v>
          </cell>
          <cell r="N139">
            <v>3440604.76</v>
          </cell>
        </row>
        <row r="140">
          <cell r="C140" t="str">
            <v>Division of Preparatory Studies</v>
          </cell>
          <cell r="L140">
            <v>835100.5</v>
          </cell>
          <cell r="M140">
            <v>0</v>
          </cell>
          <cell r="N140">
            <v>797557.12</v>
          </cell>
        </row>
        <row r="141">
          <cell r="C141" t="str">
            <v>External Music Instruction</v>
          </cell>
          <cell r="J141">
            <v>30202.3</v>
          </cell>
          <cell r="K141">
            <v>0</v>
          </cell>
          <cell r="L141">
            <v>67871.320000000007</v>
          </cell>
          <cell r="M141">
            <v>30202.3</v>
          </cell>
          <cell r="N141">
            <v>62035.26</v>
          </cell>
        </row>
        <row r="142">
          <cell r="C142" t="str">
            <v>General Faculty of Music</v>
          </cell>
          <cell r="J142">
            <v>244685.08</v>
          </cell>
          <cell r="K142">
            <v>0</v>
          </cell>
          <cell r="L142">
            <v>477683.46</v>
          </cell>
          <cell r="M142">
            <v>244685.08</v>
          </cell>
          <cell r="N142">
            <v>417897.92</v>
          </cell>
        </row>
        <row r="143">
          <cell r="C143" t="str">
            <v>Music Ensemble</v>
          </cell>
          <cell r="J143">
            <v>195990.34</v>
          </cell>
          <cell r="K143">
            <v>0</v>
          </cell>
          <cell r="L143">
            <v>270329.06</v>
          </cell>
          <cell r="M143">
            <v>195990.34</v>
          </cell>
          <cell r="N143">
            <v>207513.63</v>
          </cell>
        </row>
        <row r="144">
          <cell r="C144" t="str">
            <v>Music Major Practical Study</v>
          </cell>
          <cell r="J144">
            <v>265817.28000000003</v>
          </cell>
          <cell r="K144">
            <v>0</v>
          </cell>
          <cell r="L144">
            <v>263201.65000000002</v>
          </cell>
          <cell r="M144">
            <v>265817.28000000003</v>
          </cell>
          <cell r="N144">
            <v>243364.56</v>
          </cell>
        </row>
        <row r="145">
          <cell r="C145" t="str">
            <v>Music Masterclass</v>
          </cell>
          <cell r="J145">
            <v>16274.04</v>
          </cell>
          <cell r="K145">
            <v>0</v>
          </cell>
          <cell r="L145">
            <v>17429.669999999998</v>
          </cell>
          <cell r="M145">
            <v>16274.04</v>
          </cell>
          <cell r="N145">
            <v>24073.19</v>
          </cell>
        </row>
        <row r="146">
          <cell r="C146" t="str">
            <v>Music Opera Studies</v>
          </cell>
          <cell r="J146">
            <v>14785.48</v>
          </cell>
          <cell r="K146">
            <v>0</v>
          </cell>
          <cell r="L146">
            <v>12899.15</v>
          </cell>
          <cell r="M146">
            <v>14785.48</v>
          </cell>
          <cell r="N146">
            <v>11698.67</v>
          </cell>
        </row>
        <row r="147">
          <cell r="C147" t="str">
            <v>Preparatory Studies Division</v>
          </cell>
          <cell r="D147">
            <v>821395.54</v>
          </cell>
          <cell r="E147">
            <v>803639.98</v>
          </cell>
          <cell r="F147">
            <v>879516.77</v>
          </cell>
          <cell r="G147">
            <v>821395.54</v>
          </cell>
          <cell r="H147">
            <v>901099.13</v>
          </cell>
          <cell r="I147">
            <v>879516.77</v>
          </cell>
          <cell r="J147">
            <v>883779.17</v>
          </cell>
          <cell r="K147">
            <v>901099.13</v>
          </cell>
          <cell r="L147">
            <v>50450.92</v>
          </cell>
          <cell r="M147">
            <v>883779.17</v>
          </cell>
          <cell r="N147">
            <v>897.02</v>
          </cell>
        </row>
        <row r="148">
          <cell r="B148" t="str">
            <v>Music Total</v>
          </cell>
          <cell r="D148">
            <v>4017120.16</v>
          </cell>
          <cell r="E148">
            <v>3862662.4</v>
          </cell>
          <cell r="F148">
            <v>4521179.5600000005</v>
          </cell>
          <cell r="G148">
            <v>4017120.16</v>
          </cell>
          <cell r="H148">
            <v>4882732.3</v>
          </cell>
          <cell r="I148">
            <v>4521179.5600000005</v>
          </cell>
          <cell r="J148">
            <v>4853724.5200000005</v>
          </cell>
          <cell r="K148">
            <v>4882732.3</v>
          </cell>
          <cell r="L148">
            <v>5248806.42</v>
          </cell>
          <cell r="M148">
            <v>4853724.5200000005</v>
          </cell>
          <cell r="N148">
            <v>5205642.129999999</v>
          </cell>
        </row>
        <row r="149">
          <cell r="B149" t="str">
            <v>Nursing</v>
          </cell>
          <cell r="C149" t="str">
            <v>General Faculty Nursing</v>
          </cell>
          <cell r="D149">
            <v>8721044.4499999993</v>
          </cell>
          <cell r="E149">
            <v>8749793.9600000009</v>
          </cell>
          <cell r="F149">
            <v>10007102.9</v>
          </cell>
          <cell r="G149">
            <v>8721044.4499999993</v>
          </cell>
          <cell r="H149">
            <v>10450990.970000001</v>
          </cell>
          <cell r="I149">
            <v>10007102.9</v>
          </cell>
          <cell r="J149">
            <v>10464453.609999999</v>
          </cell>
          <cell r="K149">
            <v>10450990.970000001</v>
          </cell>
          <cell r="L149">
            <v>10636816.789999999</v>
          </cell>
          <cell r="M149">
            <v>10464453.609999999</v>
          </cell>
          <cell r="N149">
            <v>11187889.24</v>
          </cell>
        </row>
        <row r="150">
          <cell r="B150" t="str">
            <v>Nursing Total</v>
          </cell>
          <cell r="D150">
            <v>8721044.4499999993</v>
          </cell>
          <cell r="E150">
            <v>8749793.9600000009</v>
          </cell>
          <cell r="F150">
            <v>10007102.9</v>
          </cell>
          <cell r="G150">
            <v>8721044.4499999993</v>
          </cell>
          <cell r="H150">
            <v>10450990.970000001</v>
          </cell>
          <cell r="I150">
            <v>10007102.9</v>
          </cell>
          <cell r="J150">
            <v>10464453.609999999</v>
          </cell>
          <cell r="K150">
            <v>10450990.970000001</v>
          </cell>
          <cell r="L150">
            <v>10636816.789999999</v>
          </cell>
          <cell r="M150">
            <v>10464453.609999999</v>
          </cell>
          <cell r="N150">
            <v>11187889.24</v>
          </cell>
        </row>
        <row r="151">
          <cell r="B151" t="str">
            <v>Pharmacy</v>
          </cell>
          <cell r="C151" t="str">
            <v>General Faculty Pharmacy</v>
          </cell>
          <cell r="D151">
            <v>3083846.74</v>
          </cell>
          <cell r="E151">
            <v>2860635.77</v>
          </cell>
          <cell r="F151">
            <v>3412977.76</v>
          </cell>
          <cell r="G151">
            <v>3083846.74</v>
          </cell>
          <cell r="H151">
            <v>3472757.96</v>
          </cell>
          <cell r="I151">
            <v>3412977.76</v>
          </cell>
          <cell r="J151">
            <v>3621581.54</v>
          </cell>
          <cell r="K151">
            <v>3472757.96</v>
          </cell>
          <cell r="L151">
            <v>3943825.86</v>
          </cell>
          <cell r="M151">
            <v>3621581.54</v>
          </cell>
          <cell r="N151">
            <v>4659851.5199999996</v>
          </cell>
        </row>
        <row r="152">
          <cell r="B152" t="str">
            <v>Pharmacy Total</v>
          </cell>
          <cell r="D152">
            <v>3083846.74</v>
          </cell>
          <cell r="E152">
            <v>2860635.77</v>
          </cell>
          <cell r="F152">
            <v>3412977.76</v>
          </cell>
          <cell r="G152">
            <v>3083846.74</v>
          </cell>
          <cell r="H152">
            <v>3472757.96</v>
          </cell>
          <cell r="I152">
            <v>3412977.76</v>
          </cell>
          <cell r="J152">
            <v>3621581.54</v>
          </cell>
          <cell r="K152">
            <v>3472757.96</v>
          </cell>
          <cell r="L152">
            <v>3943825.86</v>
          </cell>
          <cell r="M152">
            <v>3621581.54</v>
          </cell>
          <cell r="N152">
            <v>4659851.5199999996</v>
          </cell>
        </row>
        <row r="153">
          <cell r="B153" t="str">
            <v>Science</v>
          </cell>
          <cell r="C153" t="str">
            <v>Biological Sciences</v>
          </cell>
          <cell r="D153">
            <v>3560265.18</v>
          </cell>
          <cell r="E153">
            <v>0</v>
          </cell>
          <cell r="F153">
            <v>5301684.63</v>
          </cell>
          <cell r="G153">
            <v>3560265.18</v>
          </cell>
          <cell r="H153">
            <v>5426971.9400000004</v>
          </cell>
          <cell r="I153">
            <v>5301684.63</v>
          </cell>
          <cell r="J153">
            <v>5432998.6799999997</v>
          </cell>
          <cell r="K153">
            <v>5426971.9400000004</v>
          </cell>
          <cell r="L153">
            <v>5541650.9299999997</v>
          </cell>
          <cell r="M153">
            <v>5432998.6799999997</v>
          </cell>
          <cell r="N153">
            <v>5570925.2000000002</v>
          </cell>
        </row>
        <row r="154">
          <cell r="C154" t="str">
            <v>Botany</v>
          </cell>
          <cell r="D154">
            <v>413367.78</v>
          </cell>
          <cell r="E154">
            <v>1598552.83</v>
          </cell>
          <cell r="F154">
            <v>10737.96</v>
          </cell>
          <cell r="G154">
            <v>413367.78</v>
          </cell>
          <cell r="H154">
            <v>13586.47</v>
          </cell>
          <cell r="I154">
            <v>10737.96</v>
          </cell>
          <cell r="J154">
            <v>965</v>
          </cell>
          <cell r="K154">
            <v>13586.47</v>
          </cell>
          <cell r="L154">
            <v>0</v>
          </cell>
          <cell r="M154">
            <v>965</v>
          </cell>
          <cell r="N154">
            <v>0</v>
          </cell>
        </row>
        <row r="155">
          <cell r="C155" t="str">
            <v>Chemistry</v>
          </cell>
          <cell r="D155">
            <v>3569894.68</v>
          </cell>
          <cell r="E155">
            <v>3403046.14</v>
          </cell>
          <cell r="F155">
            <v>3818750.31</v>
          </cell>
          <cell r="G155">
            <v>3569894.68</v>
          </cell>
          <cell r="H155">
            <v>3981948.59</v>
          </cell>
          <cell r="I155">
            <v>3818750.31</v>
          </cell>
          <cell r="J155">
            <v>3898697.4</v>
          </cell>
          <cell r="K155">
            <v>3981948.59</v>
          </cell>
          <cell r="L155">
            <v>3953431.12</v>
          </cell>
          <cell r="M155">
            <v>3898697.4</v>
          </cell>
          <cell r="N155">
            <v>3990065.36</v>
          </cell>
        </row>
        <row r="156">
          <cell r="C156" t="str">
            <v>Computer Science</v>
          </cell>
          <cell r="D156">
            <v>4180088.16</v>
          </cell>
          <cell r="E156">
            <v>3930448.94</v>
          </cell>
          <cell r="F156">
            <v>4270520.1900000004</v>
          </cell>
          <cell r="G156">
            <v>4180088.16</v>
          </cell>
          <cell r="H156">
            <v>4448222.07</v>
          </cell>
          <cell r="I156">
            <v>4270520.1900000004</v>
          </cell>
          <cell r="J156">
            <v>4304705</v>
          </cell>
          <cell r="K156">
            <v>4448222.07</v>
          </cell>
          <cell r="L156">
            <v>4341607.95</v>
          </cell>
          <cell r="M156">
            <v>4304705</v>
          </cell>
          <cell r="N156">
            <v>4419458.0199999996</v>
          </cell>
        </row>
        <row r="157">
          <cell r="C157" t="str">
            <v>General Faculty Science</v>
          </cell>
          <cell r="D157">
            <v>2067259.67</v>
          </cell>
          <cell r="E157">
            <v>2395980.11</v>
          </cell>
          <cell r="F157">
            <v>2491687.6</v>
          </cell>
          <cell r="G157">
            <v>2067259.67</v>
          </cell>
          <cell r="H157">
            <v>2776321.93</v>
          </cell>
          <cell r="I157">
            <v>2491687.6</v>
          </cell>
          <cell r="J157">
            <v>2500764.5699999998</v>
          </cell>
          <cell r="K157">
            <v>2776321.93</v>
          </cell>
          <cell r="L157">
            <v>2447377.9300000002</v>
          </cell>
          <cell r="M157">
            <v>2500764.5699999998</v>
          </cell>
          <cell r="N157">
            <v>2625259.5099999998</v>
          </cell>
        </row>
        <row r="158">
          <cell r="C158" t="str">
            <v>Mathematics</v>
          </cell>
          <cell r="D158">
            <v>4247100.47</v>
          </cell>
          <cell r="E158">
            <v>4293145.4400000004</v>
          </cell>
          <cell r="F158">
            <v>4252770.51</v>
          </cell>
          <cell r="G158">
            <v>4247100.47</v>
          </cell>
          <cell r="H158">
            <v>4414976.13</v>
          </cell>
          <cell r="I158">
            <v>4252770.51</v>
          </cell>
          <cell r="J158">
            <v>4389413.13</v>
          </cell>
          <cell r="K158">
            <v>4414976.13</v>
          </cell>
          <cell r="L158">
            <v>4260158.79</v>
          </cell>
          <cell r="M158">
            <v>4389413.13</v>
          </cell>
          <cell r="N158">
            <v>4162463.32</v>
          </cell>
        </row>
        <row r="159">
          <cell r="C159" t="str">
            <v>Microbiology</v>
          </cell>
          <cell r="D159">
            <v>1812891.17</v>
          </cell>
          <cell r="E159">
            <v>1870653.78</v>
          </cell>
          <cell r="F159">
            <v>1973321.1</v>
          </cell>
          <cell r="G159">
            <v>1812891.17</v>
          </cell>
          <cell r="H159">
            <v>2233698.2200000002</v>
          </cell>
          <cell r="I159">
            <v>1973321.1</v>
          </cell>
          <cell r="J159">
            <v>2243879.14</v>
          </cell>
          <cell r="K159">
            <v>2233698.2200000002</v>
          </cell>
          <cell r="L159">
            <v>2328581.86</v>
          </cell>
          <cell r="M159">
            <v>2243879.14</v>
          </cell>
          <cell r="N159">
            <v>2483115.25</v>
          </cell>
        </row>
        <row r="160">
          <cell r="C160" t="str">
            <v>Physics &amp; Astronomy</v>
          </cell>
          <cell r="D160">
            <v>3211220.07</v>
          </cell>
          <cell r="E160">
            <v>3171559.45</v>
          </cell>
          <cell r="F160">
            <v>3498623.74</v>
          </cell>
          <cell r="G160">
            <v>3211220.07</v>
          </cell>
          <cell r="H160">
            <v>3580700.21</v>
          </cell>
          <cell r="I160">
            <v>3498623.74</v>
          </cell>
          <cell r="J160">
            <v>3674334.06</v>
          </cell>
          <cell r="K160">
            <v>3580700.21</v>
          </cell>
          <cell r="L160">
            <v>3709154.07</v>
          </cell>
          <cell r="M160">
            <v>3674334.06</v>
          </cell>
          <cell r="N160">
            <v>3735179.89</v>
          </cell>
        </row>
        <row r="161">
          <cell r="C161" t="str">
            <v>Statistics</v>
          </cell>
          <cell r="D161">
            <v>1869735.25</v>
          </cell>
          <cell r="E161">
            <v>1806166.45</v>
          </cell>
          <cell r="F161">
            <v>1842904.64</v>
          </cell>
          <cell r="G161">
            <v>1869735.25</v>
          </cell>
          <cell r="H161">
            <v>1895633.98</v>
          </cell>
          <cell r="I161">
            <v>1842904.64</v>
          </cell>
          <cell r="J161">
            <v>1992391.21</v>
          </cell>
          <cell r="K161">
            <v>1895633.98</v>
          </cell>
          <cell r="L161">
            <v>2077161.55</v>
          </cell>
          <cell r="M161">
            <v>1992391.21</v>
          </cell>
          <cell r="N161">
            <v>2193141.19</v>
          </cell>
        </row>
        <row r="162">
          <cell r="C162" t="str">
            <v>Zoology</v>
          </cell>
          <cell r="D162">
            <v>782117.06</v>
          </cell>
          <cell r="E162">
            <v>2686654.79</v>
          </cell>
          <cell r="F162">
            <v>14641.74</v>
          </cell>
          <cell r="G162">
            <v>782117.06</v>
          </cell>
          <cell r="H162">
            <v>19778.72</v>
          </cell>
          <cell r="I162">
            <v>14641.74</v>
          </cell>
          <cell r="J162">
            <v>10586.24</v>
          </cell>
          <cell r="K162">
            <v>19778.72</v>
          </cell>
          <cell r="L162">
            <v>-429.28</v>
          </cell>
          <cell r="M162">
            <v>10586.24</v>
          </cell>
          <cell r="N162">
            <v>-0.09</v>
          </cell>
        </row>
        <row r="163">
          <cell r="B163" t="str">
            <v>Science Total</v>
          </cell>
          <cell r="D163">
            <v>25713939.489999998</v>
          </cell>
          <cell r="E163">
            <v>25156207.93</v>
          </cell>
          <cell r="F163">
            <v>27475642.419999998</v>
          </cell>
          <cell r="G163">
            <v>25713939.489999998</v>
          </cell>
          <cell r="H163">
            <v>28791838.259999998</v>
          </cell>
          <cell r="I163">
            <v>27475642.419999998</v>
          </cell>
          <cell r="J163">
            <v>28448734.43</v>
          </cell>
          <cell r="K163">
            <v>28791838.259999998</v>
          </cell>
          <cell r="L163">
            <v>28658694.919999998</v>
          </cell>
          <cell r="M163">
            <v>28448734.43</v>
          </cell>
          <cell r="N163">
            <v>29179607.650000002</v>
          </cell>
        </row>
        <row r="164">
          <cell r="B164" t="str">
            <v>Social Work</v>
          </cell>
          <cell r="C164" t="str">
            <v>Elizabeth Hill Counselling Centre</v>
          </cell>
          <cell r="D164">
            <v>259942.52</v>
          </cell>
          <cell r="E164">
            <v>215895.94</v>
          </cell>
          <cell r="F164">
            <v>348303.2</v>
          </cell>
          <cell r="G164">
            <v>259942.52</v>
          </cell>
          <cell r="H164">
            <v>339721.41</v>
          </cell>
          <cell r="I164">
            <v>348303.2</v>
          </cell>
          <cell r="J164">
            <v>281367.17</v>
          </cell>
          <cell r="K164">
            <v>339721.41</v>
          </cell>
          <cell r="L164">
            <v>0</v>
          </cell>
          <cell r="M164">
            <v>281367.17</v>
          </cell>
          <cell r="N164">
            <v>0</v>
          </cell>
        </row>
        <row r="165">
          <cell r="C165" t="str">
            <v>General Faculty Social Work</v>
          </cell>
          <cell r="D165">
            <v>3456209.33</v>
          </cell>
          <cell r="E165">
            <v>3193588.3</v>
          </cell>
          <cell r="F165">
            <v>3658338.84</v>
          </cell>
          <cell r="G165">
            <v>3456209.33</v>
          </cell>
          <cell r="H165">
            <v>3651602.38</v>
          </cell>
          <cell r="I165">
            <v>3658338.84</v>
          </cell>
          <cell r="J165">
            <v>3893778.17</v>
          </cell>
          <cell r="K165">
            <v>3651602.38</v>
          </cell>
          <cell r="L165">
            <v>3963796.36</v>
          </cell>
          <cell r="M165">
            <v>3893778.17</v>
          </cell>
          <cell r="N165">
            <v>3988251.68</v>
          </cell>
        </row>
        <row r="166">
          <cell r="C166" t="str">
            <v>Inner City Social Work Program</v>
          </cell>
          <cell r="D166">
            <v>1477353.73</v>
          </cell>
          <cell r="E166">
            <v>1465383.25</v>
          </cell>
          <cell r="F166">
            <v>1542237.81</v>
          </cell>
          <cell r="G166">
            <v>1477353.73</v>
          </cell>
          <cell r="H166">
            <v>1628146.66</v>
          </cell>
          <cell r="I166">
            <v>1542237.81</v>
          </cell>
          <cell r="J166">
            <v>1695205.27</v>
          </cell>
          <cell r="K166">
            <v>1628146.66</v>
          </cell>
          <cell r="L166">
            <v>1820213.24</v>
          </cell>
          <cell r="M166">
            <v>1695205.27</v>
          </cell>
          <cell r="N166">
            <v>1762419.55</v>
          </cell>
        </row>
        <row r="167">
          <cell r="C167" t="str">
            <v>Men's Resource Centre</v>
          </cell>
          <cell r="D167">
            <v>206447.74</v>
          </cell>
          <cell r="E167">
            <v>209600.42</v>
          </cell>
          <cell r="F167">
            <v>268111.63</v>
          </cell>
          <cell r="G167">
            <v>206447.74</v>
          </cell>
          <cell r="H167">
            <v>292503.21999999997</v>
          </cell>
          <cell r="I167">
            <v>268111.63</v>
          </cell>
          <cell r="J167">
            <v>63232.34</v>
          </cell>
          <cell r="K167">
            <v>292503.21999999997</v>
          </cell>
          <cell r="L167">
            <v>0</v>
          </cell>
          <cell r="M167">
            <v>63232.34</v>
          </cell>
          <cell r="N167">
            <v>0</v>
          </cell>
        </row>
        <row r="168">
          <cell r="C168" t="str">
            <v>Northern Social Work Access Prog.</v>
          </cell>
          <cell r="D168">
            <v>974449.45</v>
          </cell>
          <cell r="E168">
            <v>930702.48</v>
          </cell>
          <cell r="F168">
            <v>1044400.97</v>
          </cell>
          <cell r="G168">
            <v>974449.45</v>
          </cell>
          <cell r="H168">
            <v>1010428.45</v>
          </cell>
          <cell r="I168">
            <v>1044400.97</v>
          </cell>
          <cell r="J168">
            <v>1089540</v>
          </cell>
          <cell r="K168">
            <v>1010428.45</v>
          </cell>
          <cell r="L168">
            <v>1172488.01</v>
          </cell>
          <cell r="M168">
            <v>1089540</v>
          </cell>
          <cell r="N168">
            <v>1218307.08</v>
          </cell>
        </row>
        <row r="169">
          <cell r="C169" t="str">
            <v>Social Work Distance</v>
          </cell>
          <cell r="D169">
            <v>0</v>
          </cell>
          <cell r="E169">
            <v>153.53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B170" t="str">
            <v>Social Work Total</v>
          </cell>
          <cell r="D170">
            <v>6374402.7700000005</v>
          </cell>
          <cell r="E170">
            <v>6015323.9200000009</v>
          </cell>
          <cell r="F170">
            <v>6861392.4499999993</v>
          </cell>
          <cell r="G170">
            <v>6374402.7700000005</v>
          </cell>
          <cell r="H170">
            <v>6922402.1200000001</v>
          </cell>
          <cell r="I170">
            <v>6861392.4499999993</v>
          </cell>
          <cell r="J170">
            <v>7023122.9499999993</v>
          </cell>
          <cell r="K170">
            <v>6922402.1200000001</v>
          </cell>
          <cell r="L170">
            <v>6956497.6099999994</v>
          </cell>
          <cell r="M170">
            <v>7023122.9499999993</v>
          </cell>
          <cell r="N170">
            <v>6968978.3100000005</v>
          </cell>
        </row>
        <row r="171">
          <cell r="B171" t="str">
            <v>Student Engagement</v>
          </cell>
          <cell r="C171" t="str">
            <v>Aboriginal Student Centre</v>
          </cell>
          <cell r="N171">
            <v>339010.66</v>
          </cell>
        </row>
        <row r="172">
          <cell r="C172" t="str">
            <v>International Centre for Students</v>
          </cell>
          <cell r="N172">
            <v>561124.54</v>
          </cell>
        </row>
        <row r="173">
          <cell r="C173" t="str">
            <v>Student Life</v>
          </cell>
          <cell r="N173">
            <v>744006.77</v>
          </cell>
        </row>
        <row r="174">
          <cell r="C174" t="str">
            <v>Student Services Bannatyne</v>
          </cell>
          <cell r="N174">
            <v>52837.36</v>
          </cell>
        </row>
        <row r="175">
          <cell r="C175" t="str">
            <v>Career Centre</v>
          </cell>
          <cell r="N175">
            <v>544615.87</v>
          </cell>
        </row>
        <row r="176">
          <cell r="B176" t="str">
            <v>Student Engagement Total</v>
          </cell>
          <cell r="N176">
            <v>2241595.2000000002</v>
          </cell>
        </row>
        <row r="177">
          <cell r="B177" t="str">
            <v>Academic Faculties, Colleges and Units Total</v>
          </cell>
          <cell r="D177">
            <v>236795679.51000005</v>
          </cell>
          <cell r="E177">
            <v>226907201.94999999</v>
          </cell>
          <cell r="F177">
            <v>255725000.84</v>
          </cell>
          <cell r="G177">
            <v>236795679.51000005</v>
          </cell>
          <cell r="H177">
            <v>274274260.05000013</v>
          </cell>
          <cell r="I177">
            <v>255725000.84</v>
          </cell>
          <cell r="J177">
            <v>277309983.85999995</v>
          </cell>
          <cell r="K177">
            <v>274274260.05000013</v>
          </cell>
          <cell r="L177">
            <v>291346223.84000015</v>
          </cell>
          <cell r="M177">
            <v>277309983.85999995</v>
          </cell>
          <cell r="N177">
            <v>309644906.96999997</v>
          </cell>
        </row>
        <row r="178">
          <cell r="B178" t="str">
            <v>Assoc VP (Research) Animal Care</v>
          </cell>
          <cell r="C178" t="str">
            <v>Assoc VP (Research) Animal Care</v>
          </cell>
          <cell r="D178">
            <v>528771.76</v>
          </cell>
          <cell r="E178">
            <v>480808</v>
          </cell>
          <cell r="F178">
            <v>604180.06000000006</v>
          </cell>
          <cell r="G178">
            <v>528771.76</v>
          </cell>
          <cell r="H178">
            <v>637655.66</v>
          </cell>
          <cell r="I178">
            <v>604180.06000000006</v>
          </cell>
          <cell r="J178">
            <v>654814.36</v>
          </cell>
          <cell r="K178">
            <v>637655.66</v>
          </cell>
          <cell r="L178">
            <v>708041.19</v>
          </cell>
          <cell r="M178">
            <v>654814.36</v>
          </cell>
          <cell r="N178">
            <v>767888.15</v>
          </cell>
        </row>
        <row r="179">
          <cell r="B179" t="str">
            <v>Assoc VP (Research) Animal Care Total</v>
          </cell>
          <cell r="D179">
            <v>528771.76</v>
          </cell>
          <cell r="E179">
            <v>480808</v>
          </cell>
          <cell r="F179">
            <v>604180.06000000006</v>
          </cell>
          <cell r="G179">
            <v>528771.76</v>
          </cell>
          <cell r="H179">
            <v>637655.66</v>
          </cell>
          <cell r="I179">
            <v>604180.06000000006</v>
          </cell>
          <cell r="J179">
            <v>654814.36</v>
          </cell>
          <cell r="K179">
            <v>637655.66</v>
          </cell>
          <cell r="L179">
            <v>708041.19</v>
          </cell>
          <cell r="M179">
            <v>654814.36</v>
          </cell>
          <cell r="N179">
            <v>767888.15</v>
          </cell>
        </row>
        <row r="180">
          <cell r="B180" t="str">
            <v>Assoc VP (Research) Human Ethics</v>
          </cell>
          <cell r="C180" t="str">
            <v>Assoc VP (Research) Human Ethics</v>
          </cell>
          <cell r="D180">
            <v>18180.3</v>
          </cell>
          <cell r="E180">
            <v>120056.94</v>
          </cell>
          <cell r="F180">
            <v>62579.31</v>
          </cell>
          <cell r="G180">
            <v>18180.3</v>
          </cell>
          <cell r="H180">
            <v>95580.67</v>
          </cell>
          <cell r="I180">
            <v>62579.31</v>
          </cell>
          <cell r="J180">
            <v>229522.97</v>
          </cell>
          <cell r="K180">
            <v>95580.67</v>
          </cell>
          <cell r="L180">
            <v>253991.37</v>
          </cell>
          <cell r="M180">
            <v>229522.97</v>
          </cell>
          <cell r="N180">
            <v>274658.33</v>
          </cell>
        </row>
        <row r="181">
          <cell r="B181" t="str">
            <v>Assoc VP (Research) Human Ethics Total</v>
          </cell>
          <cell r="D181">
            <v>18180.3</v>
          </cell>
          <cell r="E181">
            <v>120056.94</v>
          </cell>
          <cell r="F181">
            <v>62579.31</v>
          </cell>
          <cell r="G181">
            <v>18180.3</v>
          </cell>
          <cell r="H181">
            <v>95580.67</v>
          </cell>
          <cell r="I181">
            <v>62579.31</v>
          </cell>
          <cell r="J181">
            <v>229522.97</v>
          </cell>
          <cell r="K181">
            <v>95580.67</v>
          </cell>
          <cell r="L181">
            <v>253991.37</v>
          </cell>
          <cell r="M181">
            <v>229522.97</v>
          </cell>
          <cell r="N181">
            <v>274658.33</v>
          </cell>
        </row>
        <row r="182">
          <cell r="B182" t="str">
            <v>Associate VP (Administration)</v>
          </cell>
          <cell r="C182" t="str">
            <v>Aramark Caretaking</v>
          </cell>
          <cell r="L182">
            <v>6415336.8200000003</v>
          </cell>
          <cell r="M182">
            <v>0</v>
          </cell>
        </row>
        <row r="183">
          <cell r="C183" t="str">
            <v>Associate VP (Administration)</v>
          </cell>
          <cell r="D183">
            <v>138297.93</v>
          </cell>
          <cell r="E183">
            <v>134644.28</v>
          </cell>
          <cell r="F183">
            <v>143627.72</v>
          </cell>
          <cell r="G183">
            <v>138297.93</v>
          </cell>
          <cell r="H183">
            <v>629548.81000000006</v>
          </cell>
          <cell r="I183">
            <v>143627.72</v>
          </cell>
          <cell r="J183">
            <v>150675.04</v>
          </cell>
          <cell r="K183">
            <v>629548.81000000006</v>
          </cell>
          <cell r="L183">
            <v>133124.60999999999</v>
          </cell>
          <cell r="M183">
            <v>150675.04</v>
          </cell>
          <cell r="N183">
            <v>117408.32000000001</v>
          </cell>
        </row>
        <row r="184">
          <cell r="C184" t="str">
            <v>Campus Planning Office</v>
          </cell>
          <cell r="L184">
            <v>137360.65</v>
          </cell>
          <cell r="M184">
            <v>0</v>
          </cell>
        </row>
        <row r="185">
          <cell r="C185" t="str">
            <v>Security Services</v>
          </cell>
          <cell r="D185">
            <v>2148530.7599999998</v>
          </cell>
          <cell r="E185">
            <v>1391209.54</v>
          </cell>
          <cell r="F185">
            <v>2264123.67</v>
          </cell>
          <cell r="G185">
            <v>2148530.7599999998</v>
          </cell>
          <cell r="H185">
            <v>2267263.0099999998</v>
          </cell>
          <cell r="I185">
            <v>2264123.67</v>
          </cell>
          <cell r="J185">
            <v>2341240</v>
          </cell>
          <cell r="K185">
            <v>2267263.0099999998</v>
          </cell>
          <cell r="L185">
            <v>2274872.7000000002</v>
          </cell>
          <cell r="M185">
            <v>2341240</v>
          </cell>
        </row>
        <row r="186">
          <cell r="C186" t="str">
            <v>Student Life Programming</v>
          </cell>
          <cell r="F186">
            <v>122566.7</v>
          </cell>
          <cell r="G186">
            <v>0</v>
          </cell>
          <cell r="H186">
            <v>192937.60000000001</v>
          </cell>
          <cell r="I186">
            <v>122566.7</v>
          </cell>
          <cell r="J186">
            <v>256937.38</v>
          </cell>
          <cell r="K186">
            <v>192937.60000000001</v>
          </cell>
          <cell r="L186">
            <v>101363.66</v>
          </cell>
          <cell r="M186">
            <v>256937.38</v>
          </cell>
          <cell r="N186">
            <v>0</v>
          </cell>
        </row>
        <row r="187">
          <cell r="C187" t="str">
            <v>UC Pharmacy - M.I.L.E. Service</v>
          </cell>
          <cell r="D187">
            <v>71958.09</v>
          </cell>
          <cell r="E187">
            <v>63585.04</v>
          </cell>
          <cell r="F187">
            <v>74964.5</v>
          </cell>
          <cell r="G187">
            <v>71958.09</v>
          </cell>
          <cell r="H187">
            <v>75229.119999999995</v>
          </cell>
          <cell r="I187">
            <v>74964.5</v>
          </cell>
          <cell r="J187">
            <v>65535</v>
          </cell>
          <cell r="K187">
            <v>75229.119999999995</v>
          </cell>
          <cell r="L187">
            <v>77834.89</v>
          </cell>
          <cell r="M187">
            <v>65535</v>
          </cell>
        </row>
        <row r="188">
          <cell r="C188" t="str">
            <v>University Centre Services</v>
          </cell>
          <cell r="D188">
            <v>891849.48</v>
          </cell>
          <cell r="E188">
            <v>819255.05</v>
          </cell>
          <cell r="F188">
            <v>893674.36</v>
          </cell>
          <cell r="G188">
            <v>891849.48</v>
          </cell>
          <cell r="H188">
            <v>952513.6</v>
          </cell>
          <cell r="I188">
            <v>893674.36</v>
          </cell>
          <cell r="J188">
            <v>512964.19</v>
          </cell>
          <cell r="K188">
            <v>952513.6</v>
          </cell>
          <cell r="L188">
            <v>384348.99</v>
          </cell>
          <cell r="M188">
            <v>512964.19</v>
          </cell>
        </row>
        <row r="189">
          <cell r="C189" t="str">
            <v xml:space="preserve">Visitors Centre </v>
          </cell>
          <cell r="D189">
            <v>34533.29</v>
          </cell>
          <cell r="E189">
            <v>30670.22</v>
          </cell>
          <cell r="F189">
            <v>3584.6</v>
          </cell>
          <cell r="G189">
            <v>34533.29</v>
          </cell>
          <cell r="H189">
            <v>0</v>
          </cell>
          <cell r="I189">
            <v>3584.6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 t="str">
            <v>Associate VP (Administration) Total</v>
          </cell>
          <cell r="D190">
            <v>3285169.55</v>
          </cell>
          <cell r="E190">
            <v>2439364.1300000004</v>
          </cell>
          <cell r="F190">
            <v>3502541.5500000003</v>
          </cell>
          <cell r="G190">
            <v>3285169.55</v>
          </cell>
          <cell r="H190">
            <v>4117492.14</v>
          </cell>
          <cell r="I190">
            <v>3502541.5500000003</v>
          </cell>
          <cell r="J190">
            <v>3327351.61</v>
          </cell>
          <cell r="K190">
            <v>4117492.14</v>
          </cell>
          <cell r="L190">
            <v>9524242.3200000022</v>
          </cell>
          <cell r="M190">
            <v>3327351.61</v>
          </cell>
          <cell r="N190">
            <v>117408.32000000001</v>
          </cell>
        </row>
        <row r="191">
          <cell r="B191" t="str">
            <v>Audit Services</v>
          </cell>
          <cell r="C191" t="str">
            <v>Audit Services</v>
          </cell>
          <cell r="D191">
            <v>334601.99</v>
          </cell>
          <cell r="E191">
            <v>318669.65000000002</v>
          </cell>
          <cell r="F191">
            <v>353261.38</v>
          </cell>
          <cell r="G191">
            <v>334601.99</v>
          </cell>
          <cell r="H191">
            <v>373770.19</v>
          </cell>
          <cell r="I191">
            <v>353261.38</v>
          </cell>
          <cell r="J191">
            <v>384343.11</v>
          </cell>
          <cell r="K191">
            <v>373770.19</v>
          </cell>
          <cell r="L191">
            <v>384140.04</v>
          </cell>
          <cell r="M191">
            <v>384343.11</v>
          </cell>
          <cell r="N191">
            <v>512417.45</v>
          </cell>
        </row>
        <row r="192">
          <cell r="B192" t="str">
            <v>Audit Services Total</v>
          </cell>
          <cell r="D192">
            <v>334601.99</v>
          </cell>
          <cell r="E192">
            <v>318669.65000000002</v>
          </cell>
          <cell r="F192">
            <v>353261.38</v>
          </cell>
          <cell r="G192">
            <v>334601.99</v>
          </cell>
          <cell r="H192">
            <v>373770.19</v>
          </cell>
          <cell r="I192">
            <v>353261.38</v>
          </cell>
          <cell r="J192">
            <v>384343.11</v>
          </cell>
          <cell r="K192">
            <v>373770.19</v>
          </cell>
          <cell r="L192">
            <v>384140.04</v>
          </cell>
          <cell r="M192">
            <v>384343.11</v>
          </cell>
          <cell r="N192">
            <v>512417.45</v>
          </cell>
        </row>
        <row r="193">
          <cell r="B193" t="str">
            <v>Central Administration Orgs</v>
          </cell>
          <cell r="C193" t="str">
            <v>Carryover</v>
          </cell>
          <cell r="D193">
            <v>0</v>
          </cell>
          <cell r="E193">
            <v>0</v>
          </cell>
        </row>
        <row r="194">
          <cell r="C194" t="str">
            <v>Central Operating Reserve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</row>
        <row r="195">
          <cell r="C195" t="str">
            <v>Emergency Funds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C196" t="str">
            <v>Reserves</v>
          </cell>
          <cell r="D196">
            <v>0</v>
          </cell>
          <cell r="E196">
            <v>0</v>
          </cell>
        </row>
        <row r="197">
          <cell r="C197" t="str">
            <v>Strategic Initiative Process</v>
          </cell>
          <cell r="D197">
            <v>0</v>
          </cell>
          <cell r="E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C198" t="str">
            <v>Tuition Reserves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Central Administration Orgs Total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B200" t="str">
            <v>Financial Services</v>
          </cell>
          <cell r="C200" t="str">
            <v>Budget and Research Accounting</v>
          </cell>
          <cell r="D200">
            <v>991459.75</v>
          </cell>
          <cell r="E200">
            <v>880474.74</v>
          </cell>
          <cell r="F200">
            <v>1177494.1000000001</v>
          </cell>
          <cell r="G200">
            <v>991459.75</v>
          </cell>
          <cell r="H200">
            <v>1269262.6200000001</v>
          </cell>
          <cell r="I200">
            <v>1177494.1000000001</v>
          </cell>
          <cell r="J200">
            <v>1218717.27</v>
          </cell>
          <cell r="K200">
            <v>1269262.6200000001</v>
          </cell>
          <cell r="L200">
            <v>1252479.3899999999</v>
          </cell>
          <cell r="M200">
            <v>1218717.27</v>
          </cell>
          <cell r="N200">
            <v>1355713.86</v>
          </cell>
        </row>
        <row r="201">
          <cell r="C201" t="str">
            <v>Comptrollers Office</v>
          </cell>
          <cell r="D201">
            <v>1008430.88</v>
          </cell>
          <cell r="E201">
            <v>906099.09</v>
          </cell>
          <cell r="F201">
            <v>1046920.86</v>
          </cell>
          <cell r="G201">
            <v>1008430.88</v>
          </cell>
          <cell r="H201">
            <v>1087584.74</v>
          </cell>
          <cell r="I201">
            <v>1046920.86</v>
          </cell>
          <cell r="J201">
            <v>1137267.17</v>
          </cell>
          <cell r="K201">
            <v>1087584.74</v>
          </cell>
          <cell r="L201">
            <v>1165000.42</v>
          </cell>
          <cell r="M201">
            <v>1137267.17</v>
          </cell>
          <cell r="N201">
            <v>1363390.71</v>
          </cell>
        </row>
        <row r="202">
          <cell r="C202" t="str">
            <v>Payroll</v>
          </cell>
          <cell r="D202">
            <v>619027.05000000005</v>
          </cell>
          <cell r="E202">
            <v>655371.82999999996</v>
          </cell>
          <cell r="F202">
            <v>573053.71</v>
          </cell>
          <cell r="G202">
            <v>619027.05000000005</v>
          </cell>
          <cell r="H202">
            <v>577365.48</v>
          </cell>
          <cell r="I202">
            <v>573053.71</v>
          </cell>
          <cell r="J202">
            <v>588991.25</v>
          </cell>
          <cell r="K202">
            <v>577365.48</v>
          </cell>
          <cell r="L202">
            <v>596239.89</v>
          </cell>
          <cell r="M202">
            <v>588991.25</v>
          </cell>
          <cell r="N202">
            <v>626198.37</v>
          </cell>
        </row>
        <row r="203">
          <cell r="C203" t="str">
            <v>Purchasing</v>
          </cell>
          <cell r="D203">
            <v>814617.73</v>
          </cell>
          <cell r="E203">
            <v>853035.47</v>
          </cell>
          <cell r="F203">
            <v>895550.46</v>
          </cell>
          <cell r="G203">
            <v>814617.73</v>
          </cell>
          <cell r="H203">
            <v>858132.07</v>
          </cell>
          <cell r="I203">
            <v>895550.46</v>
          </cell>
          <cell r="J203">
            <v>800435.26</v>
          </cell>
          <cell r="K203">
            <v>858132.07</v>
          </cell>
          <cell r="L203">
            <v>1041602.26</v>
          </cell>
          <cell r="M203">
            <v>800435.26</v>
          </cell>
          <cell r="N203">
            <v>1063557.8899999999</v>
          </cell>
        </row>
        <row r="204">
          <cell r="C204" t="str">
            <v>Revenue Capital &amp; General Acct'g</v>
          </cell>
          <cell r="D204">
            <v>881865.56</v>
          </cell>
          <cell r="E204">
            <v>907691.34</v>
          </cell>
          <cell r="F204">
            <v>914490.57</v>
          </cell>
          <cell r="G204">
            <v>881865.56</v>
          </cell>
          <cell r="H204">
            <v>925463.69</v>
          </cell>
          <cell r="I204">
            <v>914490.57</v>
          </cell>
          <cell r="J204">
            <v>984608.71</v>
          </cell>
          <cell r="K204">
            <v>925463.69</v>
          </cell>
          <cell r="L204">
            <v>949207.48</v>
          </cell>
          <cell r="M204">
            <v>984608.71</v>
          </cell>
          <cell r="N204">
            <v>1044396.77</v>
          </cell>
        </row>
        <row r="205">
          <cell r="C205" t="str">
            <v>Supplier Payment Services</v>
          </cell>
          <cell r="D205">
            <v>576425.42000000004</v>
          </cell>
          <cell r="E205">
            <v>591588.28</v>
          </cell>
          <cell r="F205">
            <v>560995.07999999996</v>
          </cell>
          <cell r="G205">
            <v>576425.42000000004</v>
          </cell>
          <cell r="H205">
            <v>527200.91</v>
          </cell>
          <cell r="I205">
            <v>560995.07999999996</v>
          </cell>
          <cell r="J205">
            <v>550651.9</v>
          </cell>
          <cell r="K205">
            <v>527200.91</v>
          </cell>
          <cell r="L205">
            <v>548450.27</v>
          </cell>
          <cell r="M205">
            <v>550651.9</v>
          </cell>
          <cell r="N205">
            <v>564384.41</v>
          </cell>
        </row>
        <row r="206">
          <cell r="C206" t="str">
            <v>Travel</v>
          </cell>
          <cell r="D206">
            <v>142013.72</v>
          </cell>
          <cell r="E206">
            <v>136833.38</v>
          </cell>
          <cell r="F206">
            <v>154151.5</v>
          </cell>
          <cell r="G206">
            <v>142013.72</v>
          </cell>
          <cell r="H206">
            <v>167944.46</v>
          </cell>
          <cell r="I206">
            <v>154151.5</v>
          </cell>
          <cell r="J206">
            <v>134259.43</v>
          </cell>
          <cell r="K206">
            <v>167944.46</v>
          </cell>
          <cell r="L206">
            <v>107004.82</v>
          </cell>
          <cell r="M206">
            <v>134259.43</v>
          </cell>
          <cell r="N206">
            <v>174286.33</v>
          </cell>
        </row>
        <row r="207">
          <cell r="B207" t="str">
            <v>Financial Services Total</v>
          </cell>
          <cell r="D207">
            <v>5033840.1099999994</v>
          </cell>
          <cell r="E207">
            <v>4931094.13</v>
          </cell>
          <cell r="F207">
            <v>5322656.28</v>
          </cell>
          <cell r="G207">
            <v>5033840.1099999994</v>
          </cell>
          <cell r="H207">
            <v>5412953.9699999997</v>
          </cell>
          <cell r="I207">
            <v>5322656.28</v>
          </cell>
          <cell r="J207">
            <v>5414930.9900000002</v>
          </cell>
          <cell r="K207">
            <v>5412953.9699999997</v>
          </cell>
          <cell r="L207">
            <v>5659984.5299999993</v>
          </cell>
          <cell r="M207">
            <v>5414930.9900000002</v>
          </cell>
          <cell r="N207">
            <v>6191928.3399999999</v>
          </cell>
        </row>
        <row r="208">
          <cell r="B208" t="str">
            <v>Human Resources</v>
          </cell>
          <cell r="C208" t="str">
            <v>Directors Office Human Resources</v>
          </cell>
          <cell r="D208">
            <v>2290564.2200000002</v>
          </cell>
          <cell r="E208">
            <v>2372842.83</v>
          </cell>
          <cell r="F208">
            <v>2671565.85</v>
          </cell>
          <cell r="G208">
            <v>2290564.2200000002</v>
          </cell>
          <cell r="H208">
            <v>2577484.17</v>
          </cell>
          <cell r="I208">
            <v>2671565.85</v>
          </cell>
          <cell r="J208">
            <v>2467732.11</v>
          </cell>
          <cell r="K208">
            <v>2577484.17</v>
          </cell>
          <cell r="L208">
            <v>2542908.84</v>
          </cell>
          <cell r="M208">
            <v>2467732.11</v>
          </cell>
          <cell r="N208">
            <v>2884165.63</v>
          </cell>
        </row>
        <row r="209">
          <cell r="C209" t="str">
            <v>Equity Services</v>
          </cell>
          <cell r="D209">
            <v>252394.96</v>
          </cell>
          <cell r="E209">
            <v>258291.64</v>
          </cell>
          <cell r="F209">
            <v>302259.89</v>
          </cell>
          <cell r="G209">
            <v>252394.96</v>
          </cell>
          <cell r="H209">
            <v>361811.22</v>
          </cell>
          <cell r="I209">
            <v>302259.89</v>
          </cell>
          <cell r="J209">
            <v>233704.61</v>
          </cell>
          <cell r="K209">
            <v>361811.22</v>
          </cell>
          <cell r="L209">
            <v>177704.69</v>
          </cell>
          <cell r="M209">
            <v>233704.61</v>
          </cell>
          <cell r="N209">
            <v>29704.14</v>
          </cell>
        </row>
        <row r="210">
          <cell r="C210" t="str">
            <v>Health and Safety</v>
          </cell>
          <cell r="D210">
            <v>1306637.18</v>
          </cell>
          <cell r="E210">
            <v>1193537.06</v>
          </cell>
          <cell r="F210">
            <v>1326534.8600000001</v>
          </cell>
          <cell r="G210">
            <v>1306637.18</v>
          </cell>
          <cell r="H210">
            <v>1312391.25</v>
          </cell>
          <cell r="I210">
            <v>1326534.8600000001</v>
          </cell>
          <cell r="J210">
            <v>1324234.55</v>
          </cell>
          <cell r="K210">
            <v>1312391.25</v>
          </cell>
          <cell r="L210">
            <v>1307911.5900000001</v>
          </cell>
          <cell r="M210">
            <v>1324234.55</v>
          </cell>
          <cell r="N210">
            <v>1335446.22</v>
          </cell>
        </row>
        <row r="211">
          <cell r="C211" t="str">
            <v>Learning &amp; Development</v>
          </cell>
          <cell r="D211">
            <v>516479.04</v>
          </cell>
          <cell r="E211">
            <v>530885.56999999995</v>
          </cell>
          <cell r="F211">
            <v>643156.57999999996</v>
          </cell>
          <cell r="G211">
            <v>516479.04</v>
          </cell>
          <cell r="H211">
            <v>512500.28</v>
          </cell>
          <cell r="I211">
            <v>643156.57999999996</v>
          </cell>
          <cell r="J211">
            <v>571309.46</v>
          </cell>
          <cell r="K211">
            <v>512500.28</v>
          </cell>
          <cell r="L211">
            <v>682865.89</v>
          </cell>
          <cell r="M211">
            <v>571309.46</v>
          </cell>
          <cell r="N211">
            <v>716572.42</v>
          </cell>
        </row>
        <row r="212">
          <cell r="C212" t="str">
            <v>Staff Benefits</v>
          </cell>
          <cell r="D212">
            <v>1020099.42</v>
          </cell>
          <cell r="E212">
            <v>957180.56</v>
          </cell>
          <cell r="F212">
            <v>1112850.83</v>
          </cell>
          <cell r="G212">
            <v>1020099.42</v>
          </cell>
          <cell r="H212">
            <v>1248757.98</v>
          </cell>
          <cell r="I212">
            <v>1112850.83</v>
          </cell>
          <cell r="J212">
            <v>1231348.06</v>
          </cell>
          <cell r="K212">
            <v>1248757.98</v>
          </cell>
          <cell r="L212">
            <v>1186153.8600000001</v>
          </cell>
          <cell r="M212">
            <v>1231348.06</v>
          </cell>
          <cell r="N212">
            <v>1042372.02</v>
          </cell>
        </row>
        <row r="213">
          <cell r="B213" t="str">
            <v>Human Resources Total</v>
          </cell>
          <cell r="D213">
            <v>5386174.8200000003</v>
          </cell>
          <cell r="E213">
            <v>5312737.66</v>
          </cell>
          <cell r="F213">
            <v>6056368.0100000007</v>
          </cell>
          <cell r="G213">
            <v>5386174.8200000003</v>
          </cell>
          <cell r="H213">
            <v>6012944.9000000004</v>
          </cell>
          <cell r="I213">
            <v>6056368.0100000007</v>
          </cell>
          <cell r="J213">
            <v>5828328.7899999991</v>
          </cell>
          <cell r="K213">
            <v>6012944.9000000004</v>
          </cell>
          <cell r="L213">
            <v>5897544.8700000001</v>
          </cell>
          <cell r="M213">
            <v>5828328.7899999991</v>
          </cell>
          <cell r="N213">
            <v>6008260.4299999997</v>
          </cell>
        </row>
        <row r="214">
          <cell r="B214" t="str">
            <v>Office of Research Services</v>
          </cell>
          <cell r="C214" t="str">
            <v>Office of Research Services</v>
          </cell>
          <cell r="D214">
            <v>1191913.1599999999</v>
          </cell>
          <cell r="E214">
            <v>945067.35</v>
          </cell>
          <cell r="F214">
            <v>1171628.22</v>
          </cell>
          <cell r="G214">
            <v>1191913.1599999999</v>
          </cell>
          <cell r="H214">
            <v>1511836.58</v>
          </cell>
          <cell r="I214">
            <v>1171628.22</v>
          </cell>
          <cell r="J214">
            <v>1250956.32</v>
          </cell>
          <cell r="K214">
            <v>1511836.58</v>
          </cell>
          <cell r="L214">
            <v>1366907.81</v>
          </cell>
          <cell r="M214">
            <v>1250956.32</v>
          </cell>
          <cell r="N214">
            <v>1212398.51</v>
          </cell>
        </row>
        <row r="215">
          <cell r="B215" t="str">
            <v>Office of Research Services Total</v>
          </cell>
          <cell r="D215">
            <v>1191913.1599999999</v>
          </cell>
          <cell r="E215">
            <v>945067.35</v>
          </cell>
          <cell r="F215">
            <v>1171628.22</v>
          </cell>
          <cell r="G215">
            <v>1191913.1599999999</v>
          </cell>
          <cell r="H215">
            <v>1511836.58</v>
          </cell>
          <cell r="I215">
            <v>1171628.22</v>
          </cell>
          <cell r="J215">
            <v>1250956.32</v>
          </cell>
          <cell r="K215">
            <v>1511836.58</v>
          </cell>
          <cell r="L215">
            <v>1366907.81</v>
          </cell>
          <cell r="M215">
            <v>1250956.32</v>
          </cell>
          <cell r="N215">
            <v>1212398.51</v>
          </cell>
        </row>
        <row r="216">
          <cell r="B216" t="str">
            <v>President's Office</v>
          </cell>
          <cell r="C216" t="str">
            <v xml:space="preserve">Ombudsman </v>
          </cell>
          <cell r="D216">
            <v>98139.73</v>
          </cell>
          <cell r="E216">
            <v>97182.6</v>
          </cell>
          <cell r="F216">
            <v>93652.38</v>
          </cell>
          <cell r="G216">
            <v>98139.73</v>
          </cell>
          <cell r="H216">
            <v>101720.59</v>
          </cell>
          <cell r="I216">
            <v>93652.38</v>
          </cell>
          <cell r="J216">
            <v>38235.19</v>
          </cell>
          <cell r="K216">
            <v>101720.59</v>
          </cell>
          <cell r="L216">
            <v>0</v>
          </cell>
          <cell r="M216">
            <v>38235.19</v>
          </cell>
          <cell r="N216">
            <v>0</v>
          </cell>
        </row>
        <row r="217">
          <cell r="C217" t="str">
            <v>President's Office</v>
          </cell>
          <cell r="D217">
            <v>901482.1</v>
          </cell>
          <cell r="E217">
            <v>794138.11</v>
          </cell>
          <cell r="F217">
            <v>1441461.38</v>
          </cell>
          <cell r="G217">
            <v>901482.1</v>
          </cell>
          <cell r="H217">
            <v>1458596.34</v>
          </cell>
          <cell r="I217">
            <v>1441461.38</v>
          </cell>
          <cell r="J217">
            <v>1364020.25</v>
          </cell>
          <cell r="K217">
            <v>1458596.34</v>
          </cell>
          <cell r="L217">
            <v>1070473.18</v>
          </cell>
          <cell r="M217">
            <v>1364020.25</v>
          </cell>
          <cell r="N217">
            <v>1064336.51</v>
          </cell>
        </row>
        <row r="218">
          <cell r="C218" t="str">
            <v>University Secretariat</v>
          </cell>
          <cell r="D218">
            <v>487384.51</v>
          </cell>
          <cell r="E218">
            <v>463422.33</v>
          </cell>
          <cell r="F218">
            <v>549126.68999999994</v>
          </cell>
          <cell r="G218">
            <v>487384.51</v>
          </cell>
          <cell r="H218">
            <v>539839.37</v>
          </cell>
          <cell r="I218">
            <v>549126.68999999994</v>
          </cell>
          <cell r="J218">
            <v>551191.56999999995</v>
          </cell>
          <cell r="K218">
            <v>539839.37</v>
          </cell>
          <cell r="L218">
            <v>561603.42000000004</v>
          </cell>
          <cell r="M218">
            <v>551191.56999999995</v>
          </cell>
          <cell r="N218">
            <v>605446.37</v>
          </cell>
        </row>
        <row r="219">
          <cell r="B219" t="str">
            <v>President's Office Total</v>
          </cell>
          <cell r="D219">
            <v>1487006.3399999999</v>
          </cell>
          <cell r="E219">
            <v>1354743.04</v>
          </cell>
          <cell r="F219">
            <v>2084240.4499999997</v>
          </cell>
          <cell r="G219">
            <v>1487006.3399999999</v>
          </cell>
          <cell r="H219">
            <v>2100156.3000000003</v>
          </cell>
          <cell r="I219">
            <v>2084240.4499999997</v>
          </cell>
          <cell r="J219">
            <v>1953447.0099999998</v>
          </cell>
          <cell r="K219">
            <v>2100156.3000000003</v>
          </cell>
          <cell r="L219">
            <v>1632076.6</v>
          </cell>
          <cell r="M219">
            <v>1953447.0099999998</v>
          </cell>
          <cell r="N219">
            <v>1669782.88</v>
          </cell>
        </row>
        <row r="220">
          <cell r="B220" t="str">
            <v>Technology Transfer Office</v>
          </cell>
          <cell r="C220" t="str">
            <v>Technology Transfer Office</v>
          </cell>
          <cell r="D220">
            <v>732343.2</v>
          </cell>
          <cell r="E220">
            <v>692538.67</v>
          </cell>
          <cell r="F220">
            <v>772353.28</v>
          </cell>
          <cell r="G220">
            <v>732343.2</v>
          </cell>
          <cell r="H220">
            <v>855483.35</v>
          </cell>
          <cell r="I220">
            <v>772353.28</v>
          </cell>
          <cell r="J220">
            <v>905847</v>
          </cell>
          <cell r="K220">
            <v>855483.35</v>
          </cell>
          <cell r="L220">
            <v>874153.5</v>
          </cell>
          <cell r="M220">
            <v>905847</v>
          </cell>
          <cell r="N220">
            <v>762253.86</v>
          </cell>
        </row>
        <row r="221">
          <cell r="B221" t="str">
            <v>Technology Transfer Office Total</v>
          </cell>
          <cell r="D221">
            <v>732343.2</v>
          </cell>
          <cell r="E221">
            <v>692538.67</v>
          </cell>
          <cell r="F221">
            <v>772353.28</v>
          </cell>
          <cell r="G221">
            <v>732343.2</v>
          </cell>
          <cell r="H221">
            <v>855483.35</v>
          </cell>
          <cell r="I221">
            <v>772353.28</v>
          </cell>
          <cell r="J221">
            <v>905847</v>
          </cell>
          <cell r="K221">
            <v>855483.35</v>
          </cell>
          <cell r="L221">
            <v>874153.5</v>
          </cell>
          <cell r="M221">
            <v>905847</v>
          </cell>
          <cell r="N221">
            <v>762253.86</v>
          </cell>
        </row>
        <row r="222">
          <cell r="B222" t="str">
            <v>Treasury Services</v>
          </cell>
          <cell r="C222" t="str">
            <v>Treasury Services</v>
          </cell>
          <cell r="D222">
            <v>255980.88</v>
          </cell>
          <cell r="E222">
            <v>272156.96999999997</v>
          </cell>
          <cell r="F222">
            <v>260807.48</v>
          </cell>
          <cell r="G222">
            <v>255980.88</v>
          </cell>
          <cell r="H222">
            <v>253194.99</v>
          </cell>
          <cell r="I222">
            <v>260807.48</v>
          </cell>
          <cell r="J222">
            <v>257983</v>
          </cell>
          <cell r="K222">
            <v>253194.99</v>
          </cell>
          <cell r="L222">
            <v>-338000.75</v>
          </cell>
          <cell r="M222">
            <v>257983</v>
          </cell>
          <cell r="N222">
            <v>-820400.32</v>
          </cell>
        </row>
        <row r="223">
          <cell r="B223" t="str">
            <v>Treasury Services Total</v>
          </cell>
          <cell r="D223">
            <v>255980.88</v>
          </cell>
          <cell r="E223">
            <v>272156.96999999997</v>
          </cell>
          <cell r="F223">
            <v>260807.48</v>
          </cell>
          <cell r="G223">
            <v>255980.88</v>
          </cell>
          <cell r="H223">
            <v>253194.99</v>
          </cell>
          <cell r="I223">
            <v>260807.48</v>
          </cell>
          <cell r="J223">
            <v>257983</v>
          </cell>
          <cell r="K223">
            <v>253194.99</v>
          </cell>
          <cell r="L223">
            <v>-338000.75</v>
          </cell>
          <cell r="M223">
            <v>257983</v>
          </cell>
          <cell r="N223">
            <v>-820400.32</v>
          </cell>
        </row>
        <row r="224">
          <cell r="B224" t="str">
            <v>University Revenues &amp; Transfers</v>
          </cell>
          <cell r="C224" t="str">
            <v>University Revenues &amp; Transfers</v>
          </cell>
          <cell r="D224">
            <v>1460823.04</v>
          </cell>
          <cell r="E224">
            <v>-23301945.329999998</v>
          </cell>
          <cell r="F224">
            <v>1890198.55</v>
          </cell>
          <cell r="G224">
            <v>-19189158.120000001</v>
          </cell>
          <cell r="H224">
            <v>19833224.309999999</v>
          </cell>
          <cell r="I224">
            <v>-17711251.420000002</v>
          </cell>
          <cell r="J224">
            <v>-4752615.3899999997</v>
          </cell>
          <cell r="K224">
            <v>-2368970.2200000002</v>
          </cell>
          <cell r="L224">
            <v>-3350869.88</v>
          </cell>
          <cell r="M224">
            <v>-28908278.780000001</v>
          </cell>
        </row>
        <row r="225">
          <cell r="B225" t="str">
            <v>University Revenues &amp; Transfers Total</v>
          </cell>
          <cell r="D225">
            <v>1460823.04</v>
          </cell>
          <cell r="E225">
            <v>-23301945.329999998</v>
          </cell>
          <cell r="F225">
            <v>1890198.55</v>
          </cell>
          <cell r="G225">
            <v>-19189158.120000001</v>
          </cell>
          <cell r="H225">
            <v>19833224.309999999</v>
          </cell>
          <cell r="I225">
            <v>-17711251.420000002</v>
          </cell>
          <cell r="J225">
            <v>-4752615.3899999997</v>
          </cell>
          <cell r="K225">
            <v>-2368970.2200000002</v>
          </cell>
          <cell r="L225">
            <v>-3350869.88</v>
          </cell>
          <cell r="M225">
            <v>-28908278.780000001</v>
          </cell>
        </row>
        <row r="226">
          <cell r="B226" t="str">
            <v>VP (Academic) &amp; Provost</v>
          </cell>
          <cell r="C226" t="str">
            <v>Indigenous Achievement</v>
          </cell>
          <cell r="L226">
            <v>102729.98</v>
          </cell>
          <cell r="M226">
            <v>0</v>
          </cell>
          <cell r="N226">
            <v>216727.52</v>
          </cell>
        </row>
        <row r="227">
          <cell r="C227" t="str">
            <v>Institutional Analysis</v>
          </cell>
          <cell r="D227">
            <v>634911.91</v>
          </cell>
          <cell r="E227">
            <v>603798.79</v>
          </cell>
          <cell r="F227">
            <v>656742.56999999995</v>
          </cell>
          <cell r="G227">
            <v>634911.91</v>
          </cell>
          <cell r="H227">
            <v>676526.4</v>
          </cell>
          <cell r="I227">
            <v>656742.56999999995</v>
          </cell>
          <cell r="J227">
            <v>695965.82</v>
          </cell>
          <cell r="K227">
            <v>676526.4</v>
          </cell>
          <cell r="L227">
            <v>650158.09</v>
          </cell>
          <cell r="M227">
            <v>695965.82</v>
          </cell>
          <cell r="N227">
            <v>758081.04</v>
          </cell>
        </row>
        <row r="228">
          <cell r="C228" t="str">
            <v xml:space="preserve">University Accessibility </v>
          </cell>
          <cell r="D228">
            <v>178907.94</v>
          </cell>
          <cell r="E228">
            <v>181554.63</v>
          </cell>
          <cell r="F228">
            <v>185024.28</v>
          </cell>
          <cell r="G228">
            <v>178907.94</v>
          </cell>
          <cell r="H228">
            <v>156132.84</v>
          </cell>
          <cell r="I228">
            <v>185024.28</v>
          </cell>
          <cell r="J228">
            <v>0</v>
          </cell>
          <cell r="K228">
            <v>156132.84</v>
          </cell>
          <cell r="L228">
            <v>0</v>
          </cell>
          <cell r="M228">
            <v>0</v>
          </cell>
          <cell r="N228">
            <v>0</v>
          </cell>
        </row>
        <row r="229">
          <cell r="C229" t="str">
            <v>VP (Academic) &amp; Provost</v>
          </cell>
          <cell r="D229">
            <v>1466221.18</v>
          </cell>
          <cell r="E229">
            <v>1490987.46</v>
          </cell>
          <cell r="F229">
            <v>1619161.31</v>
          </cell>
          <cell r="G229">
            <v>1466221.18</v>
          </cell>
          <cell r="H229">
            <v>1811852.67</v>
          </cell>
          <cell r="I229">
            <v>1619161.31</v>
          </cell>
          <cell r="J229">
            <v>1834269.73</v>
          </cell>
          <cell r="K229">
            <v>1811852.67</v>
          </cell>
          <cell r="L229">
            <v>1921420.13</v>
          </cell>
          <cell r="M229">
            <v>1834269.73</v>
          </cell>
          <cell r="N229">
            <v>2035015.29</v>
          </cell>
        </row>
        <row r="230">
          <cell r="B230" t="str">
            <v>VP (Academic) &amp; Provost Total</v>
          </cell>
          <cell r="D230">
            <v>2280041.0300000003</v>
          </cell>
          <cell r="E230">
            <v>2276340.88</v>
          </cell>
          <cell r="F230">
            <v>2460928.16</v>
          </cell>
          <cell r="G230">
            <v>2280041.0300000003</v>
          </cell>
          <cell r="H230">
            <v>2644511.91</v>
          </cell>
          <cell r="I230">
            <v>2460928.16</v>
          </cell>
          <cell r="J230">
            <v>2530235.5499999998</v>
          </cell>
          <cell r="K230">
            <v>2644511.91</v>
          </cell>
          <cell r="L230">
            <v>2674308.1999999997</v>
          </cell>
          <cell r="M230">
            <v>2530235.5499999998</v>
          </cell>
          <cell r="N230">
            <v>3009823.85</v>
          </cell>
        </row>
        <row r="231">
          <cell r="B231" t="str">
            <v>VP (Administration)</v>
          </cell>
          <cell r="C231" t="str">
            <v>Fair Practice &amp; Legal Affairs</v>
          </cell>
          <cell r="D231">
            <v>933963.07</v>
          </cell>
          <cell r="E231">
            <v>665084.26</v>
          </cell>
          <cell r="F231">
            <v>1186385.75</v>
          </cell>
          <cell r="G231">
            <v>933963.07</v>
          </cell>
          <cell r="H231">
            <v>1080406.51</v>
          </cell>
          <cell r="I231">
            <v>1186385.75</v>
          </cell>
          <cell r="J231">
            <v>1733737.77</v>
          </cell>
          <cell r="K231">
            <v>1080406.51</v>
          </cell>
          <cell r="L231">
            <v>2305190.13</v>
          </cell>
          <cell r="M231">
            <v>1733737.77</v>
          </cell>
        </row>
        <row r="232">
          <cell r="C232" t="str">
            <v>Office of Continuous Improvement</v>
          </cell>
          <cell r="L232">
            <v>281923.74</v>
          </cell>
          <cell r="M232">
            <v>0</v>
          </cell>
        </row>
        <row r="233">
          <cell r="C233" t="str">
            <v>Risk Management</v>
          </cell>
          <cell r="H233">
            <v>149271.29</v>
          </cell>
          <cell r="I233">
            <v>0</v>
          </cell>
          <cell r="J233">
            <v>234533.73</v>
          </cell>
          <cell r="K233">
            <v>149271.29</v>
          </cell>
          <cell r="L233">
            <v>157035.54999999999</v>
          </cell>
          <cell r="M233">
            <v>234533.73</v>
          </cell>
        </row>
        <row r="234">
          <cell r="C234" t="str">
            <v>VP (Administration)</v>
          </cell>
          <cell r="D234">
            <v>1042154.64</v>
          </cell>
          <cell r="E234">
            <v>1078208.81</v>
          </cell>
          <cell r="F234">
            <v>996548.59</v>
          </cell>
          <cell r="G234">
            <v>1042154.64</v>
          </cell>
          <cell r="H234">
            <v>1135036.6599999999</v>
          </cell>
          <cell r="I234">
            <v>996548.59</v>
          </cell>
          <cell r="J234">
            <v>1445199.8</v>
          </cell>
          <cell r="K234">
            <v>1135036.6599999999</v>
          </cell>
          <cell r="L234">
            <v>1210610.0900000001</v>
          </cell>
          <cell r="M234">
            <v>1445199.8</v>
          </cell>
          <cell r="N234">
            <v>1860818.21</v>
          </cell>
        </row>
        <row r="235">
          <cell r="B235" t="str">
            <v>VP (Administration) Total</v>
          </cell>
          <cell r="D235">
            <v>1976117.71</v>
          </cell>
          <cell r="E235">
            <v>1743293.07</v>
          </cell>
          <cell r="F235">
            <v>2182934.34</v>
          </cell>
          <cell r="G235">
            <v>1976117.71</v>
          </cell>
          <cell r="H235">
            <v>2364714.46</v>
          </cell>
          <cell r="I235">
            <v>2182934.34</v>
          </cell>
          <cell r="J235">
            <v>3413471.3</v>
          </cell>
          <cell r="K235">
            <v>2364714.46</v>
          </cell>
          <cell r="L235">
            <v>3954759.51</v>
          </cell>
          <cell r="M235">
            <v>3413471.3</v>
          </cell>
          <cell r="N235">
            <v>1860818.21</v>
          </cell>
        </row>
        <row r="236">
          <cell r="B236" t="str">
            <v>VP (External)</v>
          </cell>
          <cell r="C236" t="str">
            <v>Advancement Services</v>
          </cell>
          <cell r="D236">
            <v>1119602.3600000001</v>
          </cell>
          <cell r="E236">
            <v>1083005.24</v>
          </cell>
          <cell r="F236">
            <v>1180612.54</v>
          </cell>
          <cell r="G236">
            <v>1119602.3600000001</v>
          </cell>
          <cell r="H236">
            <v>1179382.05</v>
          </cell>
          <cell r="I236">
            <v>1180612.54</v>
          </cell>
          <cell r="J236">
            <v>1214161.6100000001</v>
          </cell>
          <cell r="K236">
            <v>1179382.05</v>
          </cell>
          <cell r="L236">
            <v>1174356.24</v>
          </cell>
          <cell r="M236">
            <v>1214161.6100000001</v>
          </cell>
          <cell r="N236">
            <v>1201954.8600000001</v>
          </cell>
        </row>
        <row r="237">
          <cell r="C237" t="str">
            <v>Alumni</v>
          </cell>
          <cell r="D237">
            <v>670278.89</v>
          </cell>
          <cell r="E237">
            <v>661072.62</v>
          </cell>
          <cell r="F237">
            <v>701960.02</v>
          </cell>
          <cell r="G237">
            <v>670278.89</v>
          </cell>
          <cell r="H237">
            <v>712386.8</v>
          </cell>
          <cell r="I237">
            <v>701960.02</v>
          </cell>
          <cell r="J237">
            <v>846997.75</v>
          </cell>
          <cell r="K237">
            <v>712386.8</v>
          </cell>
          <cell r="L237">
            <v>860475.74</v>
          </cell>
          <cell r="M237">
            <v>846997.75</v>
          </cell>
          <cell r="N237">
            <v>836559.35999999999</v>
          </cell>
        </row>
        <row r="238">
          <cell r="C238" t="str">
            <v>Convocation</v>
          </cell>
          <cell r="L238">
            <v>2735.57</v>
          </cell>
          <cell r="M238">
            <v>0</v>
          </cell>
          <cell r="N238">
            <v>3943.25</v>
          </cell>
        </row>
        <row r="239">
          <cell r="C239" t="str">
            <v>Development</v>
          </cell>
          <cell r="D239">
            <v>1170502.54</v>
          </cell>
          <cell r="E239">
            <v>1238232</v>
          </cell>
          <cell r="F239">
            <v>1517024.03</v>
          </cell>
          <cell r="G239">
            <v>1170502.54</v>
          </cell>
          <cell r="H239">
            <v>1438026.43</v>
          </cell>
          <cell r="I239">
            <v>1517024.03</v>
          </cell>
          <cell r="J239">
            <v>1433557.32</v>
          </cell>
          <cell r="K239">
            <v>1438026.43</v>
          </cell>
          <cell r="L239">
            <v>1723066.78</v>
          </cell>
          <cell r="M239">
            <v>1433557.32</v>
          </cell>
          <cell r="N239">
            <v>2079490.58</v>
          </cell>
        </row>
        <row r="240">
          <cell r="C240" t="str">
            <v>External Relations - Bannatyne</v>
          </cell>
          <cell r="D240">
            <v>21452.3</v>
          </cell>
          <cell r="E240">
            <v>33622.629999999997</v>
          </cell>
          <cell r="F240">
            <v>26274.23</v>
          </cell>
          <cell r="G240">
            <v>21452.3</v>
          </cell>
          <cell r="H240">
            <v>14018.62</v>
          </cell>
          <cell r="I240">
            <v>26274.23</v>
          </cell>
          <cell r="J240">
            <v>17659.689999999999</v>
          </cell>
          <cell r="K240">
            <v>14018.62</v>
          </cell>
          <cell r="L240">
            <v>29687.32</v>
          </cell>
          <cell r="M240">
            <v>17659.689999999999</v>
          </cell>
          <cell r="N240">
            <v>20491.48</v>
          </cell>
        </row>
        <row r="241">
          <cell r="C241" t="str">
            <v>Government Relations</v>
          </cell>
          <cell r="D241">
            <v>275749.78000000003</v>
          </cell>
          <cell r="E241">
            <v>258078.48</v>
          </cell>
          <cell r="F241">
            <v>320605.15000000002</v>
          </cell>
          <cell r="G241">
            <v>275749.78000000003</v>
          </cell>
          <cell r="H241">
            <v>301236.09999999998</v>
          </cell>
          <cell r="I241">
            <v>320605.15000000002</v>
          </cell>
          <cell r="J241">
            <v>253017.77</v>
          </cell>
          <cell r="K241">
            <v>301236.09999999998</v>
          </cell>
          <cell r="L241">
            <v>464017.02</v>
          </cell>
          <cell r="M241">
            <v>253017.77</v>
          </cell>
          <cell r="N241">
            <v>786980.28</v>
          </cell>
        </row>
        <row r="242">
          <cell r="C242" t="str">
            <v>Marketing Communications Office</v>
          </cell>
          <cell r="D242">
            <v>1210926.1399999999</v>
          </cell>
          <cell r="E242">
            <v>1105453.22</v>
          </cell>
          <cell r="F242">
            <v>1365535.93</v>
          </cell>
          <cell r="G242">
            <v>1210926.1399999999</v>
          </cell>
          <cell r="H242">
            <v>1408574.36</v>
          </cell>
          <cell r="I242">
            <v>1365535.93</v>
          </cell>
          <cell r="J242">
            <v>1441623</v>
          </cell>
          <cell r="K242">
            <v>1408574.36</v>
          </cell>
          <cell r="L242">
            <v>1722252.35</v>
          </cell>
          <cell r="M242">
            <v>1441623</v>
          </cell>
          <cell r="N242">
            <v>2634120.69</v>
          </cell>
        </row>
        <row r="243">
          <cell r="C243" t="str">
            <v>VP (External)</v>
          </cell>
          <cell r="D243">
            <v>497069.9</v>
          </cell>
          <cell r="E243">
            <v>484284.57</v>
          </cell>
          <cell r="F243">
            <v>545475.62</v>
          </cell>
          <cell r="G243">
            <v>497069.9</v>
          </cell>
          <cell r="H243">
            <v>598729.17000000004</v>
          </cell>
          <cell r="I243">
            <v>545475.62</v>
          </cell>
          <cell r="J243">
            <v>715741.54</v>
          </cell>
          <cell r="K243">
            <v>598729.17000000004</v>
          </cell>
          <cell r="L243">
            <v>718337.23</v>
          </cell>
          <cell r="M243">
            <v>715741.54</v>
          </cell>
          <cell r="N243">
            <v>834289.16</v>
          </cell>
        </row>
        <row r="244">
          <cell r="B244" t="str">
            <v>VP (External) Total</v>
          </cell>
          <cell r="D244">
            <v>4965581.91</v>
          </cell>
          <cell r="E244">
            <v>4863748.76</v>
          </cell>
          <cell r="F244">
            <v>5657487.5199999996</v>
          </cell>
          <cell r="G244">
            <v>4965581.91</v>
          </cell>
          <cell r="H244">
            <v>5652353.5300000003</v>
          </cell>
          <cell r="I244">
            <v>5657487.5199999996</v>
          </cell>
          <cell r="J244">
            <v>5922758.6800000006</v>
          </cell>
          <cell r="K244">
            <v>5652353.5300000003</v>
          </cell>
          <cell r="L244">
            <v>6694928.25</v>
          </cell>
          <cell r="M244">
            <v>5922758.6800000006</v>
          </cell>
          <cell r="N244">
            <v>8397829.6600000001</v>
          </cell>
        </row>
        <row r="245">
          <cell r="B245" t="str">
            <v>VP (Research &amp; Internationa) Office</v>
          </cell>
          <cell r="C245" t="str">
            <v>Centre on Aging</v>
          </cell>
          <cell r="D245">
            <v>224660.58</v>
          </cell>
          <cell r="E245">
            <v>167843.99</v>
          </cell>
          <cell r="F245">
            <v>214754.54</v>
          </cell>
          <cell r="G245">
            <v>224660.58</v>
          </cell>
          <cell r="H245">
            <v>195043.20000000001</v>
          </cell>
          <cell r="I245">
            <v>214754.54</v>
          </cell>
          <cell r="J245">
            <v>239329.77</v>
          </cell>
          <cell r="K245">
            <v>195043.20000000001</v>
          </cell>
          <cell r="L245">
            <v>232253.37</v>
          </cell>
          <cell r="M245">
            <v>239329.77</v>
          </cell>
          <cell r="N245">
            <v>219473.69</v>
          </cell>
        </row>
        <row r="246">
          <cell r="C246" t="str">
            <v>International Relations</v>
          </cell>
          <cell r="D246">
            <v>352680.71</v>
          </cell>
          <cell r="E246">
            <v>428984.18</v>
          </cell>
          <cell r="F246">
            <v>536278.94999999995</v>
          </cell>
          <cell r="G246">
            <v>352680.71</v>
          </cell>
          <cell r="H246">
            <v>542380.67000000004</v>
          </cell>
          <cell r="I246">
            <v>536278.94999999995</v>
          </cell>
          <cell r="J246">
            <v>499365.43</v>
          </cell>
          <cell r="K246">
            <v>542380.67000000004</v>
          </cell>
          <cell r="L246">
            <v>499772.28</v>
          </cell>
          <cell r="M246">
            <v>499365.43</v>
          </cell>
          <cell r="N246">
            <v>529997.62</v>
          </cell>
        </row>
        <row r="247">
          <cell r="C247" t="str">
            <v>Manitoba Institute of Materials</v>
          </cell>
          <cell r="J247">
            <v>428.78</v>
          </cell>
          <cell r="K247">
            <v>0</v>
          </cell>
          <cell r="L247">
            <v>41371.64</v>
          </cell>
          <cell r="M247">
            <v>428.78</v>
          </cell>
          <cell r="N247">
            <v>133669.15</v>
          </cell>
        </row>
        <row r="248">
          <cell r="C248" t="str">
            <v>Research Data Centre</v>
          </cell>
          <cell r="D248">
            <v>238087.71</v>
          </cell>
          <cell r="E248">
            <v>0</v>
          </cell>
          <cell r="F248">
            <v>117958.14</v>
          </cell>
          <cell r="G248">
            <v>238087.71</v>
          </cell>
          <cell r="H248">
            <v>83975.58</v>
          </cell>
          <cell r="I248">
            <v>117958.14</v>
          </cell>
          <cell r="J248">
            <v>18584.54</v>
          </cell>
          <cell r="K248">
            <v>83975.58</v>
          </cell>
          <cell r="L248">
            <v>141549.12</v>
          </cell>
          <cell r="M248">
            <v>18584.54</v>
          </cell>
          <cell r="N248">
            <v>170832.22</v>
          </cell>
        </row>
        <row r="249">
          <cell r="C249" t="str">
            <v>RESOLVE</v>
          </cell>
          <cell r="D249">
            <v>-10001.77</v>
          </cell>
          <cell r="E249">
            <v>28339.71</v>
          </cell>
          <cell r="F249">
            <v>68283.53</v>
          </cell>
          <cell r="G249">
            <v>-10001.77</v>
          </cell>
          <cell r="H249">
            <v>51184.74</v>
          </cell>
          <cell r="I249">
            <v>68283.53</v>
          </cell>
          <cell r="J249">
            <v>32494.61</v>
          </cell>
          <cell r="K249">
            <v>51184.74</v>
          </cell>
          <cell r="L249">
            <v>89909.85</v>
          </cell>
          <cell r="M249">
            <v>32494.61</v>
          </cell>
          <cell r="N249">
            <v>94779.54</v>
          </cell>
        </row>
        <row r="250">
          <cell r="C250" t="str">
            <v>Richardson Centre Functional Foods</v>
          </cell>
          <cell r="D250">
            <v>173784.99</v>
          </cell>
          <cell r="E250">
            <v>77074.12</v>
          </cell>
          <cell r="F250">
            <v>300667.92</v>
          </cell>
          <cell r="G250">
            <v>173784.99</v>
          </cell>
          <cell r="H250">
            <v>472656.59</v>
          </cell>
          <cell r="I250">
            <v>300667.92</v>
          </cell>
          <cell r="J250">
            <v>535202.51</v>
          </cell>
          <cell r="K250">
            <v>472656.59</v>
          </cell>
          <cell r="L250">
            <v>543580.14</v>
          </cell>
          <cell r="M250">
            <v>535202.51</v>
          </cell>
          <cell r="N250">
            <v>675773.76</v>
          </cell>
        </row>
        <row r="251">
          <cell r="C251" t="str">
            <v>SmartPark</v>
          </cell>
          <cell r="D251">
            <v>221854.04</v>
          </cell>
          <cell r="E251">
            <v>258081.31</v>
          </cell>
          <cell r="F251">
            <v>338904.44</v>
          </cell>
          <cell r="G251">
            <v>221854.04</v>
          </cell>
          <cell r="H251">
            <v>290666.44</v>
          </cell>
          <cell r="I251">
            <v>338904.44</v>
          </cell>
          <cell r="J251">
            <v>177729</v>
          </cell>
          <cell r="K251">
            <v>290666.44</v>
          </cell>
          <cell r="L251">
            <v>0</v>
          </cell>
          <cell r="M251">
            <v>177729</v>
          </cell>
          <cell r="N251">
            <v>0</v>
          </cell>
        </row>
        <row r="252">
          <cell r="C252" t="str">
            <v xml:space="preserve">VP (Research) Office </v>
          </cell>
          <cell r="D252">
            <v>788259.53</v>
          </cell>
          <cell r="E252">
            <v>754196.92</v>
          </cell>
          <cell r="F252">
            <v>776624.03</v>
          </cell>
          <cell r="G252">
            <v>788259.53</v>
          </cell>
          <cell r="H252">
            <v>539156.81000000006</v>
          </cell>
          <cell r="I252">
            <v>776624.03</v>
          </cell>
          <cell r="J252">
            <v>676818.57</v>
          </cell>
          <cell r="K252">
            <v>539156.81000000006</v>
          </cell>
          <cell r="L252">
            <v>630582.94999999995</v>
          </cell>
          <cell r="M252">
            <v>676818.57</v>
          </cell>
          <cell r="N252">
            <v>1004496.3</v>
          </cell>
        </row>
        <row r="253">
          <cell r="C253" t="str">
            <v>Centre for Human Rights</v>
          </cell>
          <cell r="N253">
            <v>156329.20000000001</v>
          </cell>
        </row>
        <row r="254">
          <cell r="B254" t="str">
            <v>VP (Research &amp; Internationa) Office Total</v>
          </cell>
          <cell r="D254">
            <v>1989325.79</v>
          </cell>
          <cell r="E254">
            <v>1714520.23</v>
          </cell>
          <cell r="F254">
            <v>2353471.5499999998</v>
          </cell>
          <cell r="G254">
            <v>1989325.79</v>
          </cell>
          <cell r="H254">
            <v>2175064.0300000003</v>
          </cell>
          <cell r="I254">
            <v>2353471.5499999998</v>
          </cell>
          <cell r="J254">
            <v>2179953.21</v>
          </cell>
          <cell r="K254">
            <v>2175064.0300000003</v>
          </cell>
          <cell r="L254">
            <v>2179019.3499999996</v>
          </cell>
          <cell r="M254">
            <v>2179953.21</v>
          </cell>
          <cell r="N254">
            <v>2985351.4800000004</v>
          </cell>
        </row>
        <row r="255">
          <cell r="D255">
            <v>30925871.590000004</v>
          </cell>
          <cell r="E255">
            <v>4163194.1500000004</v>
          </cell>
          <cell r="F255">
            <v>34735636.140000001</v>
          </cell>
          <cell r="G255">
            <v>10275890.430000003</v>
          </cell>
          <cell r="H255">
            <v>54040936.990000002</v>
          </cell>
          <cell r="I255">
            <v>15134186.169999994</v>
          </cell>
          <cell r="J255">
            <v>29501328.510000002</v>
          </cell>
          <cell r="K255">
            <v>31838742.460000001</v>
          </cell>
          <cell r="L255">
            <v>38115226.909999996</v>
          </cell>
          <cell r="M255">
            <v>5345665.12</v>
          </cell>
          <cell r="N255">
            <v>32950419.149999999</v>
          </cell>
        </row>
        <row r="256">
          <cell r="B256" t="str">
            <v>Gen U Employee Assistance Program</v>
          </cell>
          <cell r="C256" t="str">
            <v>Gen U Employee Assistance Program</v>
          </cell>
          <cell r="D256">
            <v>242533.93</v>
          </cell>
          <cell r="E256">
            <v>204146.93</v>
          </cell>
          <cell r="F256">
            <v>232290.2</v>
          </cell>
          <cell r="G256">
            <v>242533.93</v>
          </cell>
          <cell r="H256">
            <v>265805.56</v>
          </cell>
          <cell r="I256">
            <v>232290.2</v>
          </cell>
          <cell r="J256">
            <v>245605.61</v>
          </cell>
          <cell r="K256">
            <v>265805.56</v>
          </cell>
          <cell r="L256">
            <v>241807.78</v>
          </cell>
          <cell r="M256">
            <v>245605.61</v>
          </cell>
          <cell r="N256">
            <v>273975.87</v>
          </cell>
        </row>
        <row r="257">
          <cell r="B257" t="str">
            <v>Gen U Employee Assistance Program Total</v>
          </cell>
          <cell r="D257">
            <v>242533.93</v>
          </cell>
          <cell r="E257">
            <v>204146.93</v>
          </cell>
          <cell r="F257">
            <v>232290.2</v>
          </cell>
          <cell r="G257">
            <v>242533.93</v>
          </cell>
          <cell r="H257">
            <v>265805.56</v>
          </cell>
          <cell r="I257">
            <v>232290.2</v>
          </cell>
          <cell r="J257">
            <v>245605.61</v>
          </cell>
          <cell r="K257">
            <v>265805.56</v>
          </cell>
          <cell r="L257">
            <v>241807.78</v>
          </cell>
          <cell r="M257">
            <v>245605.61</v>
          </cell>
          <cell r="N257">
            <v>273975.87</v>
          </cell>
        </row>
        <row r="258">
          <cell r="B258" t="str">
            <v>Gen Univ Exchange &amp; Bank Charges</v>
          </cell>
          <cell r="C258" t="str">
            <v>Gen Univ Exchange &amp; Bank Charges</v>
          </cell>
          <cell r="D258">
            <v>-123105.98</v>
          </cell>
          <cell r="E258">
            <v>-240340.95</v>
          </cell>
          <cell r="F258">
            <v>-706582.23</v>
          </cell>
          <cell r="G258">
            <v>-123105.98</v>
          </cell>
          <cell r="H258">
            <v>73114.960000000006</v>
          </cell>
          <cell r="I258">
            <v>-706582.23</v>
          </cell>
          <cell r="J258">
            <v>-61635.9</v>
          </cell>
          <cell r="K258">
            <v>73114.960000000006</v>
          </cell>
          <cell r="L258">
            <v>-194675.62</v>
          </cell>
          <cell r="M258">
            <v>-61635.9</v>
          </cell>
          <cell r="N258">
            <v>-110069.89</v>
          </cell>
        </row>
        <row r="259">
          <cell r="B259" t="str">
            <v>Gen Univ Exchange &amp; Bank Charges Total</v>
          </cell>
          <cell r="D259">
            <v>-123105.98</v>
          </cell>
          <cell r="E259">
            <v>-240340.95</v>
          </cell>
          <cell r="F259">
            <v>-706582.23</v>
          </cell>
          <cell r="G259">
            <v>-123105.98</v>
          </cell>
          <cell r="H259">
            <v>73114.960000000006</v>
          </cell>
          <cell r="I259">
            <v>-706582.23</v>
          </cell>
          <cell r="J259">
            <v>-61635.9</v>
          </cell>
          <cell r="K259">
            <v>73114.960000000006</v>
          </cell>
          <cell r="L259">
            <v>-194675.62</v>
          </cell>
          <cell r="M259">
            <v>-61635.9</v>
          </cell>
          <cell r="N259">
            <v>-110069.89</v>
          </cell>
        </row>
        <row r="260">
          <cell r="B260" t="str">
            <v>Gen Univ Payroll Employee Benefits</v>
          </cell>
          <cell r="C260" t="str">
            <v>Gen Univ Payroll Employee Benefits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2300</v>
          </cell>
          <cell r="I260">
            <v>0</v>
          </cell>
          <cell r="J260">
            <v>-2300</v>
          </cell>
          <cell r="K260">
            <v>2300</v>
          </cell>
          <cell r="L260">
            <v>0</v>
          </cell>
          <cell r="M260">
            <v>-2300</v>
          </cell>
          <cell r="N260">
            <v>0</v>
          </cell>
        </row>
        <row r="261">
          <cell r="B261" t="str">
            <v>Gen Univ Payroll Employee Benefits Total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2300</v>
          </cell>
          <cell r="I261">
            <v>0</v>
          </cell>
          <cell r="J261">
            <v>-2300</v>
          </cell>
          <cell r="K261">
            <v>2300</v>
          </cell>
          <cell r="L261">
            <v>0</v>
          </cell>
          <cell r="M261">
            <v>-2300</v>
          </cell>
          <cell r="N261">
            <v>0</v>
          </cell>
        </row>
        <row r="262">
          <cell r="B262" t="str">
            <v>Gen University Bad Debt</v>
          </cell>
          <cell r="C262" t="str">
            <v>Gen University Bad Debt</v>
          </cell>
          <cell r="D262">
            <v>259289.8</v>
          </cell>
          <cell r="E262">
            <v>185659.25</v>
          </cell>
          <cell r="F262">
            <v>244629.61</v>
          </cell>
          <cell r="G262">
            <v>259289.8</v>
          </cell>
          <cell r="H262">
            <v>252098.84</v>
          </cell>
          <cell r="I262">
            <v>244629.61</v>
          </cell>
          <cell r="J262">
            <v>290327.36</v>
          </cell>
          <cell r="K262">
            <v>252098.84</v>
          </cell>
          <cell r="L262">
            <v>280562.5</v>
          </cell>
          <cell r="M262">
            <v>290327.36</v>
          </cell>
          <cell r="N262">
            <v>323678.45</v>
          </cell>
        </row>
        <row r="263">
          <cell r="B263" t="str">
            <v>Gen University Bad Debt Total</v>
          </cell>
          <cell r="D263">
            <v>259289.8</v>
          </cell>
          <cell r="E263">
            <v>185659.25</v>
          </cell>
          <cell r="F263">
            <v>244629.61</v>
          </cell>
          <cell r="G263">
            <v>259289.8</v>
          </cell>
          <cell r="H263">
            <v>252098.84</v>
          </cell>
          <cell r="I263">
            <v>244629.61</v>
          </cell>
          <cell r="J263">
            <v>290327.36</v>
          </cell>
          <cell r="K263">
            <v>252098.84</v>
          </cell>
          <cell r="L263">
            <v>280562.5</v>
          </cell>
          <cell r="M263">
            <v>290327.36</v>
          </cell>
          <cell r="N263">
            <v>323678.45</v>
          </cell>
        </row>
        <row r="264">
          <cell r="B264" t="str">
            <v>Gen University Vacation Pay Accrual</v>
          </cell>
          <cell r="C264" t="str">
            <v>Gen University Vacation Pay Accrual</v>
          </cell>
          <cell r="D264">
            <v>57017.61</v>
          </cell>
          <cell r="E264">
            <v>543763</v>
          </cell>
          <cell r="F264">
            <v>788811</v>
          </cell>
          <cell r="G264">
            <v>57017.61</v>
          </cell>
          <cell r="H264">
            <v>582344.65</v>
          </cell>
          <cell r="I264">
            <v>788811</v>
          </cell>
          <cell r="J264">
            <v>108835.63</v>
          </cell>
          <cell r="K264">
            <v>582344.65</v>
          </cell>
          <cell r="L264">
            <v>520714.88</v>
          </cell>
          <cell r="M264">
            <v>108835.63</v>
          </cell>
          <cell r="N264">
            <v>744076.16</v>
          </cell>
        </row>
        <row r="265">
          <cell r="B265" t="str">
            <v>Gen University Vacation Pay Accrual Total</v>
          </cell>
          <cell r="D265">
            <v>57017.61</v>
          </cell>
          <cell r="E265">
            <v>543763</v>
          </cell>
          <cell r="F265">
            <v>788811</v>
          </cell>
          <cell r="G265">
            <v>57017.61</v>
          </cell>
          <cell r="H265">
            <v>582344.65</v>
          </cell>
          <cell r="I265">
            <v>788811</v>
          </cell>
          <cell r="J265">
            <v>108835.63</v>
          </cell>
          <cell r="K265">
            <v>582344.65</v>
          </cell>
          <cell r="L265">
            <v>520714.88</v>
          </cell>
          <cell r="M265">
            <v>108835.63</v>
          </cell>
          <cell r="N265">
            <v>744076.16</v>
          </cell>
        </row>
        <row r="266">
          <cell r="B266" t="str">
            <v>General Univ Employee Benefits</v>
          </cell>
          <cell r="C266" t="str">
            <v>General Univ Employee Benefits</v>
          </cell>
          <cell r="D266">
            <v>2415866.5</v>
          </cell>
          <cell r="E266">
            <v>2344071.5</v>
          </cell>
          <cell r="F266">
            <v>2369805.2599999998</v>
          </cell>
          <cell r="G266">
            <v>2415866.5</v>
          </cell>
          <cell r="H266">
            <v>2678433.81</v>
          </cell>
          <cell r="I266">
            <v>2369805.2599999998</v>
          </cell>
          <cell r="J266">
            <v>2790611.73</v>
          </cell>
          <cell r="K266">
            <v>2678433.81</v>
          </cell>
          <cell r="L266">
            <v>2818102.1</v>
          </cell>
          <cell r="M266">
            <v>2790611.73</v>
          </cell>
          <cell r="N266">
            <v>2750840.24</v>
          </cell>
        </row>
        <row r="267">
          <cell r="B267" t="str">
            <v>General Univ Employee Benefits Total</v>
          </cell>
          <cell r="D267">
            <v>2415866.5</v>
          </cell>
          <cell r="E267">
            <v>2344071.5</v>
          </cell>
          <cell r="F267">
            <v>2369805.2599999998</v>
          </cell>
          <cell r="G267">
            <v>2415866.5</v>
          </cell>
          <cell r="H267">
            <v>2678433.81</v>
          </cell>
          <cell r="I267">
            <v>2369805.2599999998</v>
          </cell>
          <cell r="J267">
            <v>2790611.73</v>
          </cell>
          <cell r="K267">
            <v>2678433.81</v>
          </cell>
          <cell r="L267">
            <v>2818102.1</v>
          </cell>
          <cell r="M267">
            <v>2790611.73</v>
          </cell>
          <cell r="N267">
            <v>2750840.24</v>
          </cell>
        </row>
        <row r="268">
          <cell r="B268" t="str">
            <v>General University Administration</v>
          </cell>
          <cell r="C268" t="str">
            <v>General University Administration</v>
          </cell>
          <cell r="D268">
            <v>883333.97</v>
          </cell>
          <cell r="E268">
            <v>1248390.1000000001</v>
          </cell>
          <cell r="F268">
            <v>828970.76</v>
          </cell>
          <cell r="G268">
            <v>883333.97</v>
          </cell>
          <cell r="H268">
            <v>592347.64</v>
          </cell>
          <cell r="I268">
            <v>828970.76</v>
          </cell>
          <cell r="J268">
            <v>10318494.199999999</v>
          </cell>
          <cell r="K268">
            <v>592347.64</v>
          </cell>
          <cell r="L268">
            <v>8472865.5600000005</v>
          </cell>
          <cell r="M268">
            <v>10318494.199999999</v>
          </cell>
          <cell r="N268">
            <v>11109552.42</v>
          </cell>
        </row>
        <row r="269">
          <cell r="B269" t="str">
            <v>General University Administration Total</v>
          </cell>
          <cell r="D269">
            <v>883333.97</v>
          </cell>
          <cell r="E269">
            <v>1248390.1000000001</v>
          </cell>
          <cell r="F269">
            <v>828970.76</v>
          </cell>
          <cell r="G269">
            <v>883333.97</v>
          </cell>
          <cell r="H269">
            <v>592347.64</v>
          </cell>
          <cell r="I269">
            <v>828970.76</v>
          </cell>
          <cell r="J269">
            <v>10318494.199999999</v>
          </cell>
          <cell r="K269">
            <v>592347.64</v>
          </cell>
          <cell r="L269">
            <v>8472865.5600000005</v>
          </cell>
          <cell r="M269">
            <v>10318494.199999999</v>
          </cell>
          <cell r="N269">
            <v>11109552.42</v>
          </cell>
        </row>
        <row r="270">
          <cell r="B270" t="str">
            <v>General University Expenses</v>
          </cell>
          <cell r="C270" t="str">
            <v>G U Canada Wide Science Fair</v>
          </cell>
          <cell r="H270">
            <v>75000</v>
          </cell>
          <cell r="I270">
            <v>0</v>
          </cell>
          <cell r="J270">
            <v>0</v>
          </cell>
          <cell r="K270">
            <v>75000</v>
          </cell>
        </row>
        <row r="271">
          <cell r="C271" t="str">
            <v>Gen Univ  Student Alcohol Program</v>
          </cell>
          <cell r="D271">
            <v>100.75</v>
          </cell>
          <cell r="E271">
            <v>626.37</v>
          </cell>
          <cell r="F271">
            <v>686.97</v>
          </cell>
          <cell r="G271">
            <v>100.75</v>
          </cell>
          <cell r="H271">
            <v>216.74</v>
          </cell>
          <cell r="I271">
            <v>686.97</v>
          </cell>
          <cell r="J271">
            <v>1000</v>
          </cell>
          <cell r="K271">
            <v>216.74</v>
          </cell>
          <cell r="L271">
            <v>0</v>
          </cell>
          <cell r="M271">
            <v>1000</v>
          </cell>
          <cell r="N271">
            <v>0</v>
          </cell>
        </row>
        <row r="272">
          <cell r="C272" t="str">
            <v>Gen Univ Campus Beautification</v>
          </cell>
          <cell r="D272">
            <v>3016.7</v>
          </cell>
          <cell r="E272">
            <v>4630.6499999999996</v>
          </cell>
          <cell r="F272">
            <v>4547.5600000000004</v>
          </cell>
          <cell r="G272">
            <v>3016.7</v>
          </cell>
          <cell r="H272">
            <v>4725.1899999999996</v>
          </cell>
          <cell r="I272">
            <v>4547.5600000000004</v>
          </cell>
          <cell r="J272">
            <v>5249.12</v>
          </cell>
          <cell r="K272">
            <v>4725.1899999999996</v>
          </cell>
          <cell r="L272">
            <v>5345.83</v>
          </cell>
          <cell r="M272">
            <v>5249.12</v>
          </cell>
          <cell r="N272">
            <v>6300.35</v>
          </cell>
        </row>
        <row r="273">
          <cell r="C273" t="str">
            <v>Gen Univ Soccer Complex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C274" t="str">
            <v>Gen Univ Summer Career Placement Pr</v>
          </cell>
          <cell r="F274">
            <v>1448</v>
          </cell>
          <cell r="G274">
            <v>0</v>
          </cell>
          <cell r="H274">
            <v>0</v>
          </cell>
          <cell r="I274">
            <v>1448</v>
          </cell>
        </row>
        <row r="275">
          <cell r="C275" t="str">
            <v>Gen Univ UMSU Special Projects</v>
          </cell>
          <cell r="D275">
            <v>9000</v>
          </cell>
          <cell r="E275">
            <v>9000</v>
          </cell>
          <cell r="F275">
            <v>9000</v>
          </cell>
          <cell r="G275">
            <v>9000</v>
          </cell>
          <cell r="H275">
            <v>9000</v>
          </cell>
          <cell r="I275">
            <v>9000</v>
          </cell>
          <cell r="J275">
            <v>10000</v>
          </cell>
          <cell r="K275">
            <v>9000</v>
          </cell>
          <cell r="L275">
            <v>9000</v>
          </cell>
          <cell r="M275">
            <v>10000</v>
          </cell>
          <cell r="N275">
            <v>10000</v>
          </cell>
        </row>
        <row r="276">
          <cell r="C276" t="str">
            <v>Gen University Domino Jazz Concert</v>
          </cell>
          <cell r="F276">
            <v>7708.79</v>
          </cell>
          <cell r="G276">
            <v>0</v>
          </cell>
          <cell r="H276">
            <v>0</v>
          </cell>
          <cell r="I276">
            <v>7708.79</v>
          </cell>
          <cell r="J276">
            <v>0</v>
          </cell>
          <cell r="K276">
            <v>0</v>
          </cell>
        </row>
        <row r="277">
          <cell r="C277" t="str">
            <v>Gen University Outreach Main</v>
          </cell>
          <cell r="D277">
            <v>9850.09</v>
          </cell>
          <cell r="E277">
            <v>8266.83</v>
          </cell>
          <cell r="F277">
            <v>3673.45</v>
          </cell>
          <cell r="G277">
            <v>9850.09</v>
          </cell>
          <cell r="H277">
            <v>3311.84</v>
          </cell>
          <cell r="I277">
            <v>3673.45</v>
          </cell>
          <cell r="J277">
            <v>3245.31</v>
          </cell>
          <cell r="K277">
            <v>3311.84</v>
          </cell>
          <cell r="L277">
            <v>3221.09</v>
          </cell>
          <cell r="M277">
            <v>3245.31</v>
          </cell>
          <cell r="N277">
            <v>4085.89</v>
          </cell>
        </row>
        <row r="278">
          <cell r="C278" t="str">
            <v>General University Cancopy</v>
          </cell>
          <cell r="D278">
            <v>233989.87</v>
          </cell>
          <cell r="E278">
            <v>-73958.720000000001</v>
          </cell>
          <cell r="F278">
            <v>-55082.22</v>
          </cell>
          <cell r="G278">
            <v>233989.87</v>
          </cell>
          <cell r="H278">
            <v>116884.55</v>
          </cell>
          <cell r="I278">
            <v>-55082.22</v>
          </cell>
          <cell r="J278">
            <v>88293.59</v>
          </cell>
          <cell r="K278">
            <v>116884.55</v>
          </cell>
          <cell r="L278">
            <v>43.82</v>
          </cell>
          <cell r="M278">
            <v>88293.59</v>
          </cell>
          <cell r="N278">
            <v>969151.41</v>
          </cell>
        </row>
        <row r="279">
          <cell r="C279" t="str">
            <v>General University Capital Fund</v>
          </cell>
          <cell r="D279">
            <v>0</v>
          </cell>
          <cell r="E279">
            <v>0</v>
          </cell>
        </row>
        <row r="280">
          <cell r="C280" t="str">
            <v>General University Human Resources</v>
          </cell>
          <cell r="D280">
            <v>0</v>
          </cell>
          <cell r="E280">
            <v>0</v>
          </cell>
          <cell r="F280">
            <v>1788.24</v>
          </cell>
          <cell r="G280">
            <v>0</v>
          </cell>
          <cell r="H280">
            <v>2249.36</v>
          </cell>
          <cell r="I280">
            <v>1788.24</v>
          </cell>
          <cell r="J280">
            <v>2359.7399999999998</v>
          </cell>
          <cell r="K280">
            <v>2249.36</v>
          </cell>
          <cell r="L280">
            <v>1467.58</v>
          </cell>
          <cell r="M280">
            <v>2359.7399999999998</v>
          </cell>
          <cell r="N280">
            <v>1257.58</v>
          </cell>
        </row>
        <row r="281">
          <cell r="C281" t="str">
            <v>General University President</v>
          </cell>
          <cell r="D281">
            <v>11218.11</v>
          </cell>
          <cell r="E281">
            <v>0</v>
          </cell>
          <cell r="F281">
            <v>39737.14</v>
          </cell>
          <cell r="G281">
            <v>11218.11</v>
          </cell>
          <cell r="H281">
            <v>0</v>
          </cell>
          <cell r="I281">
            <v>39737.14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C282" t="str">
            <v>General University United Way</v>
          </cell>
          <cell r="D282">
            <v>6499.86</v>
          </cell>
          <cell r="E282">
            <v>6357.6</v>
          </cell>
          <cell r="F282">
            <v>5193.24</v>
          </cell>
          <cell r="G282">
            <v>6499.86</v>
          </cell>
          <cell r="H282">
            <v>3111.37</v>
          </cell>
          <cell r="I282">
            <v>5193.24</v>
          </cell>
          <cell r="J282">
            <v>3638.69</v>
          </cell>
          <cell r="K282">
            <v>3111.37</v>
          </cell>
          <cell r="L282">
            <v>3920.49</v>
          </cell>
          <cell r="M282">
            <v>3638.69</v>
          </cell>
          <cell r="N282">
            <v>2929.48</v>
          </cell>
        </row>
        <row r="283">
          <cell r="C283" t="str">
            <v>GU MB Schools Science Symposium</v>
          </cell>
          <cell r="L283">
            <v>15448.44</v>
          </cell>
          <cell r="M283">
            <v>0</v>
          </cell>
          <cell r="N283">
            <v>15484.63</v>
          </cell>
        </row>
        <row r="284">
          <cell r="C284" t="str">
            <v>Gen Univ Debt Servicing</v>
          </cell>
          <cell r="N284">
            <v>0</v>
          </cell>
        </row>
        <row r="285">
          <cell r="C285" t="str">
            <v>General University Staff BenFund</v>
          </cell>
          <cell r="N285">
            <v>-507.13</v>
          </cell>
        </row>
        <row r="286">
          <cell r="B286" t="str">
            <v>General University Expenses Total</v>
          </cell>
          <cell r="D286">
            <v>273675.38</v>
          </cell>
          <cell r="E286">
            <v>-45077.270000000004</v>
          </cell>
          <cell r="F286">
            <v>18701.169999999998</v>
          </cell>
          <cell r="G286">
            <v>273675.38</v>
          </cell>
          <cell r="H286">
            <v>214499.05</v>
          </cell>
          <cell r="I286">
            <v>18701.169999999998</v>
          </cell>
          <cell r="J286">
            <v>113786.45</v>
          </cell>
          <cell r="K286">
            <v>214499.05</v>
          </cell>
          <cell r="L286">
            <v>38447.25</v>
          </cell>
          <cell r="M286">
            <v>113786.45</v>
          </cell>
          <cell r="N286">
            <v>1008702.21</v>
          </cell>
        </row>
        <row r="287">
          <cell r="B287" t="str">
            <v>General University Financial Serv</v>
          </cell>
          <cell r="C287" t="str">
            <v>General University Financial Serv</v>
          </cell>
          <cell r="D287">
            <v>259167.32</v>
          </cell>
          <cell r="E287">
            <v>890.93</v>
          </cell>
          <cell r="F287">
            <v>22533.84</v>
          </cell>
          <cell r="G287">
            <v>259167.32</v>
          </cell>
          <cell r="H287">
            <v>615.53</v>
          </cell>
          <cell r="I287">
            <v>22533.84</v>
          </cell>
          <cell r="J287">
            <v>1565.15</v>
          </cell>
          <cell r="K287">
            <v>615.53</v>
          </cell>
          <cell r="L287">
            <v>5222.28</v>
          </cell>
          <cell r="M287">
            <v>1565.15</v>
          </cell>
          <cell r="N287">
            <v>184925.59</v>
          </cell>
        </row>
        <row r="288">
          <cell r="B288" t="str">
            <v>General University Financial Serv Total</v>
          </cell>
          <cell r="D288">
            <v>259167.32</v>
          </cell>
          <cell r="E288">
            <v>890.93</v>
          </cell>
          <cell r="F288">
            <v>22533.84</v>
          </cell>
          <cell r="G288">
            <v>259167.32</v>
          </cell>
          <cell r="H288">
            <v>615.53</v>
          </cell>
          <cell r="I288">
            <v>22533.84</v>
          </cell>
          <cell r="J288">
            <v>1565.15</v>
          </cell>
          <cell r="K288">
            <v>615.53</v>
          </cell>
          <cell r="L288">
            <v>5222.28</v>
          </cell>
          <cell r="M288">
            <v>1565.15</v>
          </cell>
          <cell r="N288">
            <v>184925.59</v>
          </cell>
        </row>
        <row r="289">
          <cell r="B289" t="str">
            <v>General University Insurance</v>
          </cell>
          <cell r="C289" t="str">
            <v>General University Insurance</v>
          </cell>
          <cell r="D289">
            <v>1558947.17</v>
          </cell>
          <cell r="E289">
            <v>1529623.13</v>
          </cell>
          <cell r="F289">
            <v>1719549.39</v>
          </cell>
          <cell r="G289">
            <v>1558947.17</v>
          </cell>
          <cell r="H289">
            <v>2088074.02</v>
          </cell>
          <cell r="I289">
            <v>1719549.39</v>
          </cell>
          <cell r="J289">
            <v>2178437.36</v>
          </cell>
          <cell r="K289">
            <v>2088074.02</v>
          </cell>
          <cell r="L289">
            <v>1914477.89</v>
          </cell>
          <cell r="M289">
            <v>2178437.36</v>
          </cell>
          <cell r="N289">
            <v>2029194.26</v>
          </cell>
        </row>
        <row r="290">
          <cell r="B290" t="str">
            <v>General University Insurance Total</v>
          </cell>
          <cell r="D290">
            <v>1558947.17</v>
          </cell>
          <cell r="E290">
            <v>1529623.13</v>
          </cell>
          <cell r="F290">
            <v>1719549.39</v>
          </cell>
          <cell r="G290">
            <v>1558947.17</v>
          </cell>
          <cell r="H290">
            <v>2088074.02</v>
          </cell>
          <cell r="I290">
            <v>1719549.39</v>
          </cell>
          <cell r="J290">
            <v>2178437.36</v>
          </cell>
          <cell r="K290">
            <v>2088074.02</v>
          </cell>
          <cell r="L290">
            <v>1914477.89</v>
          </cell>
          <cell r="M290">
            <v>2178437.36</v>
          </cell>
          <cell r="N290">
            <v>2029194.26</v>
          </cell>
        </row>
        <row r="291">
          <cell r="B291" t="str">
            <v>General University Property Tax</v>
          </cell>
          <cell r="C291" t="str">
            <v>General University Property Tax</v>
          </cell>
          <cell r="D291">
            <v>396268.3</v>
          </cell>
          <cell r="E291">
            <v>344869.77</v>
          </cell>
          <cell r="F291">
            <v>409737.46</v>
          </cell>
          <cell r="G291">
            <v>396268.3</v>
          </cell>
          <cell r="H291">
            <v>408466.64</v>
          </cell>
          <cell r="I291">
            <v>409737.46</v>
          </cell>
          <cell r="J291">
            <v>371965.96</v>
          </cell>
          <cell r="K291">
            <v>408466.64</v>
          </cell>
          <cell r="L291">
            <v>780876.12</v>
          </cell>
          <cell r="M291">
            <v>371965.96</v>
          </cell>
          <cell r="N291">
            <v>754752</v>
          </cell>
        </row>
        <row r="292">
          <cell r="B292" t="str">
            <v>General University Property Tax Total</v>
          </cell>
          <cell r="D292">
            <v>396268.3</v>
          </cell>
          <cell r="E292">
            <v>344869.77</v>
          </cell>
          <cell r="F292">
            <v>409737.46</v>
          </cell>
          <cell r="G292">
            <v>396268.3</v>
          </cell>
          <cell r="H292">
            <v>408466.64</v>
          </cell>
          <cell r="I292">
            <v>409737.46</v>
          </cell>
          <cell r="J292">
            <v>371965.96</v>
          </cell>
          <cell r="K292">
            <v>408466.64</v>
          </cell>
          <cell r="L292">
            <v>780876.12</v>
          </cell>
          <cell r="M292">
            <v>371965.96</v>
          </cell>
          <cell r="N292">
            <v>754752</v>
          </cell>
        </row>
        <row r="293">
          <cell r="B293" t="str">
            <v>General University ROSE Projects</v>
          </cell>
          <cell r="C293" t="str">
            <v>Communications/Marketing Stream</v>
          </cell>
          <cell r="J293">
            <v>2578.73</v>
          </cell>
          <cell r="K293">
            <v>0</v>
          </cell>
          <cell r="L293">
            <v>859109.44</v>
          </cell>
          <cell r="M293">
            <v>2578.73</v>
          </cell>
          <cell r="N293">
            <v>1189778.28</v>
          </cell>
        </row>
        <row r="294">
          <cell r="C294" t="str">
            <v>Finance &amp; Supply Chain Mgmt Stream</v>
          </cell>
          <cell r="J294">
            <v>715634.77</v>
          </cell>
          <cell r="K294">
            <v>0</v>
          </cell>
          <cell r="L294">
            <v>2079829.17</v>
          </cell>
          <cell r="M294">
            <v>715634.77</v>
          </cell>
          <cell r="N294">
            <v>1819462.74</v>
          </cell>
        </row>
        <row r="295">
          <cell r="C295" t="str">
            <v>Graduate Studies Stream</v>
          </cell>
          <cell r="L295">
            <v>71179.210000000006</v>
          </cell>
          <cell r="M295">
            <v>0</v>
          </cell>
          <cell r="N295">
            <v>195043.78</v>
          </cell>
        </row>
        <row r="296">
          <cell r="C296" t="str">
            <v>Human Resources Stream</v>
          </cell>
          <cell r="J296">
            <v>754663.45</v>
          </cell>
          <cell r="K296">
            <v>0</v>
          </cell>
          <cell r="L296">
            <v>546309.35</v>
          </cell>
          <cell r="M296">
            <v>754663.45</v>
          </cell>
          <cell r="N296">
            <v>162109.85999999999</v>
          </cell>
        </row>
        <row r="297">
          <cell r="C297" t="str">
            <v>Information Technology Stream</v>
          </cell>
          <cell r="J297">
            <v>941033.15</v>
          </cell>
          <cell r="K297">
            <v>0</v>
          </cell>
          <cell r="L297">
            <v>1261295.29</v>
          </cell>
          <cell r="M297">
            <v>941033.15</v>
          </cell>
          <cell r="N297">
            <v>796957.31</v>
          </cell>
        </row>
        <row r="298">
          <cell r="C298" t="str">
            <v>Physical Plant Stream</v>
          </cell>
          <cell r="J298">
            <v>45748.04</v>
          </cell>
          <cell r="K298">
            <v>0</v>
          </cell>
          <cell r="L298">
            <v>9854.9599999999991</v>
          </cell>
          <cell r="M298">
            <v>45748.04</v>
          </cell>
          <cell r="N298">
            <v>8573.85</v>
          </cell>
        </row>
        <row r="299">
          <cell r="C299" t="str">
            <v>Research Services Stream</v>
          </cell>
          <cell r="J299">
            <v>105092.98</v>
          </cell>
          <cell r="K299">
            <v>0</v>
          </cell>
          <cell r="L299">
            <v>191167.77</v>
          </cell>
          <cell r="M299">
            <v>105092.98</v>
          </cell>
          <cell r="N299">
            <v>140148.78</v>
          </cell>
        </row>
        <row r="300">
          <cell r="C300" t="str">
            <v>ROSE Program Management</v>
          </cell>
          <cell r="J300">
            <v>195173.85</v>
          </cell>
          <cell r="K300">
            <v>0</v>
          </cell>
          <cell r="L300">
            <v>1003815.6</v>
          </cell>
          <cell r="M300">
            <v>195173.85</v>
          </cell>
          <cell r="N300">
            <v>763764.95</v>
          </cell>
        </row>
        <row r="301">
          <cell r="C301" t="str">
            <v>Students Stream</v>
          </cell>
          <cell r="J301">
            <v>94186.96</v>
          </cell>
          <cell r="K301">
            <v>0</v>
          </cell>
          <cell r="L301">
            <v>1391312.79</v>
          </cell>
          <cell r="M301">
            <v>94186.96</v>
          </cell>
          <cell r="N301">
            <v>654110.18000000005</v>
          </cell>
        </row>
        <row r="302">
          <cell r="C302" t="str">
            <v>Legal Stream</v>
          </cell>
          <cell r="N302">
            <v>21972.52</v>
          </cell>
        </row>
        <row r="303">
          <cell r="B303" t="str">
            <v>General University ROSE Projects Total</v>
          </cell>
          <cell r="J303">
            <v>2854111.93</v>
          </cell>
          <cell r="K303">
            <v>0</v>
          </cell>
          <cell r="L303">
            <v>7413873.5799999991</v>
          </cell>
          <cell r="M303">
            <v>2854111.93</v>
          </cell>
          <cell r="N303">
            <v>5751922.2499999991</v>
          </cell>
        </row>
        <row r="304">
          <cell r="B304" t="str">
            <v>General University Searches</v>
          </cell>
          <cell r="C304" t="str">
            <v>General University Searches</v>
          </cell>
          <cell r="D304">
            <v>219793.94</v>
          </cell>
          <cell r="E304">
            <v>707.09</v>
          </cell>
          <cell r="F304">
            <v>113919.34</v>
          </cell>
          <cell r="G304">
            <v>219793.94</v>
          </cell>
          <cell r="H304">
            <v>330202.83</v>
          </cell>
          <cell r="I304">
            <v>113919.34</v>
          </cell>
          <cell r="J304">
            <v>453119.44</v>
          </cell>
          <cell r="K304">
            <v>330202.83</v>
          </cell>
          <cell r="L304">
            <v>199589.95</v>
          </cell>
          <cell r="M304">
            <v>453119.44</v>
          </cell>
          <cell r="N304">
            <v>243210.73</v>
          </cell>
        </row>
        <row r="305">
          <cell r="B305" t="str">
            <v>General University Searches Total</v>
          </cell>
          <cell r="D305">
            <v>219793.94</v>
          </cell>
          <cell r="E305">
            <v>707.09</v>
          </cell>
          <cell r="F305">
            <v>113919.34</v>
          </cell>
          <cell r="G305">
            <v>219793.94</v>
          </cell>
          <cell r="H305">
            <v>330202.83</v>
          </cell>
          <cell r="I305">
            <v>113919.34</v>
          </cell>
          <cell r="J305">
            <v>453119.44</v>
          </cell>
          <cell r="K305">
            <v>330202.83</v>
          </cell>
          <cell r="L305">
            <v>199589.95</v>
          </cell>
          <cell r="M305">
            <v>453119.44</v>
          </cell>
          <cell r="N305">
            <v>243210.73</v>
          </cell>
        </row>
        <row r="306">
          <cell r="B306" t="str">
            <v>General University Trust &amp; End Fund</v>
          </cell>
          <cell r="C306" t="str">
            <v>General University Trust &amp; End Fund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B307" t="str">
            <v>General University Trust &amp; End Fund Total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B308" t="str">
            <v>GU Institutional Fees &amp; Memberships</v>
          </cell>
          <cell r="C308" t="str">
            <v>GU Institutional Fees &amp; Memberships</v>
          </cell>
          <cell r="D308">
            <v>299792.18</v>
          </cell>
          <cell r="E308">
            <v>268957.25</v>
          </cell>
          <cell r="F308">
            <v>282390.34000000003</v>
          </cell>
          <cell r="G308">
            <v>299792.18</v>
          </cell>
          <cell r="H308">
            <v>363492.02</v>
          </cell>
          <cell r="I308">
            <v>282390.34000000003</v>
          </cell>
          <cell r="J308">
            <v>352832.57</v>
          </cell>
          <cell r="K308">
            <v>363492.02</v>
          </cell>
          <cell r="L308">
            <v>340949.49</v>
          </cell>
          <cell r="M308">
            <v>352832.57</v>
          </cell>
          <cell r="N308">
            <v>414040.28</v>
          </cell>
        </row>
        <row r="309">
          <cell r="B309" t="str">
            <v>GU Institutional Fees &amp; Memberships Total</v>
          </cell>
          <cell r="D309">
            <v>299792.18</v>
          </cell>
          <cell r="E309">
            <v>268957.25</v>
          </cell>
          <cell r="F309">
            <v>282390.34000000003</v>
          </cell>
          <cell r="G309">
            <v>299792.18</v>
          </cell>
          <cell r="H309">
            <v>363492.02</v>
          </cell>
          <cell r="I309">
            <v>282390.34000000003</v>
          </cell>
          <cell r="J309">
            <v>352832.57</v>
          </cell>
          <cell r="K309">
            <v>363492.02</v>
          </cell>
          <cell r="L309">
            <v>340949.49</v>
          </cell>
          <cell r="M309">
            <v>352832.57</v>
          </cell>
          <cell r="N309">
            <v>414040.28</v>
          </cell>
        </row>
        <row r="310">
          <cell r="B310" t="str">
            <v>OARS</v>
          </cell>
          <cell r="C310" t="str">
            <v>OARS</v>
          </cell>
          <cell r="H310">
            <v>61260.87</v>
          </cell>
          <cell r="I310">
            <v>0</v>
          </cell>
          <cell r="J310">
            <v>86158.67</v>
          </cell>
          <cell r="K310">
            <v>61260.87</v>
          </cell>
          <cell r="L310">
            <v>0</v>
          </cell>
          <cell r="M310">
            <v>86158.67</v>
          </cell>
          <cell r="N310">
            <v>0</v>
          </cell>
        </row>
        <row r="311">
          <cell r="B311" t="str">
            <v>OARS Total</v>
          </cell>
          <cell r="H311">
            <v>61260.87</v>
          </cell>
          <cell r="I311">
            <v>0</v>
          </cell>
          <cell r="J311">
            <v>86158.67</v>
          </cell>
          <cell r="K311">
            <v>61260.87</v>
          </cell>
          <cell r="L311">
            <v>0</v>
          </cell>
          <cell r="M311">
            <v>86158.67</v>
          </cell>
          <cell r="N311">
            <v>0</v>
          </cell>
        </row>
        <row r="312">
          <cell r="B312" t="str">
            <v>ROSE</v>
          </cell>
          <cell r="C312" t="str">
            <v>ROSE</v>
          </cell>
          <cell r="H312">
            <v>1322717.6000000001</v>
          </cell>
          <cell r="I312">
            <v>0</v>
          </cell>
          <cell r="J312">
            <v>4880748.67</v>
          </cell>
          <cell r="K312">
            <v>1322717.6000000001</v>
          </cell>
          <cell r="L312">
            <v>191516.63</v>
          </cell>
          <cell r="M312">
            <v>4880748.67</v>
          </cell>
          <cell r="N312">
            <v>1048.78</v>
          </cell>
        </row>
        <row r="313">
          <cell r="B313" t="str">
            <v>ROSE Total</v>
          </cell>
          <cell r="H313">
            <v>1322717.6000000001</v>
          </cell>
          <cell r="I313">
            <v>0</v>
          </cell>
          <cell r="J313">
            <v>4880748.67</v>
          </cell>
          <cell r="K313">
            <v>1322717.6000000001</v>
          </cell>
          <cell r="L313">
            <v>191516.63</v>
          </cell>
          <cell r="M313">
            <v>4880748.67</v>
          </cell>
          <cell r="N313">
            <v>1048.78</v>
          </cell>
        </row>
        <row r="314">
          <cell r="B314" t="str">
            <v>University Revenues &amp; Transfers</v>
          </cell>
          <cell r="C314" t="str">
            <v>University Revenues &amp; Transfers</v>
          </cell>
          <cell r="N314">
            <v>-2673084.0499999998</v>
          </cell>
        </row>
        <row r="315">
          <cell r="B315" t="str">
            <v>University Revenues &amp; Transfers Total</v>
          </cell>
          <cell r="N315">
            <v>-2673084.0499999998</v>
          </cell>
        </row>
        <row r="316">
          <cell r="D316">
            <v>6742580.1200000001</v>
          </cell>
          <cell r="E316">
            <v>6385660.7300000004</v>
          </cell>
          <cell r="F316">
            <v>6324756.1399999997</v>
          </cell>
          <cell r="G316">
            <v>6742580.1200000001</v>
          </cell>
          <cell r="H316">
            <v>9235774.0200000014</v>
          </cell>
          <cell r="I316">
            <v>6324756.1399999997</v>
          </cell>
          <cell r="J316">
            <v>24982664.830000006</v>
          </cell>
          <cell r="K316">
            <v>9235774.0200000014</v>
          </cell>
          <cell r="L316">
            <v>23024330.390000001</v>
          </cell>
          <cell r="M316">
            <v>24982664.830000006</v>
          </cell>
          <cell r="N316">
            <v>22806765.300000004</v>
          </cell>
        </row>
        <row r="317">
          <cell r="B317" t="str">
            <v>Libraries</v>
          </cell>
          <cell r="C317" t="str">
            <v>Acquisition Administration</v>
          </cell>
          <cell r="D317">
            <v>709736.97</v>
          </cell>
          <cell r="E317">
            <v>696721.02</v>
          </cell>
          <cell r="F317">
            <v>884646.23</v>
          </cell>
          <cell r="G317">
            <v>709736.97</v>
          </cell>
          <cell r="H317">
            <v>753688.82</v>
          </cell>
          <cell r="I317">
            <v>884646.23</v>
          </cell>
          <cell r="J317">
            <v>0.43</v>
          </cell>
          <cell r="K317">
            <v>753688.82</v>
          </cell>
          <cell r="L317">
            <v>67323.25</v>
          </cell>
          <cell r="M317">
            <v>0.43</v>
          </cell>
          <cell r="N317">
            <v>0</v>
          </cell>
        </row>
        <row r="318">
          <cell r="C318" t="str">
            <v>Arch.  Fine Arts &amp; Music Library</v>
          </cell>
          <cell r="D318">
            <v>721647.63</v>
          </cell>
          <cell r="E318">
            <v>724843.55</v>
          </cell>
          <cell r="F318">
            <v>725380.01</v>
          </cell>
          <cell r="G318">
            <v>721647.63</v>
          </cell>
          <cell r="H318">
            <v>751309.88</v>
          </cell>
          <cell r="I318">
            <v>725380.01</v>
          </cell>
          <cell r="J318">
            <v>710356.25</v>
          </cell>
          <cell r="K318">
            <v>751309.88</v>
          </cell>
          <cell r="L318">
            <v>740602.26</v>
          </cell>
          <cell r="M318">
            <v>710356.25</v>
          </cell>
          <cell r="N318">
            <v>760780</v>
          </cell>
        </row>
        <row r="319">
          <cell r="C319" t="str">
            <v>Archives</v>
          </cell>
          <cell r="D319">
            <v>584847.43000000005</v>
          </cell>
          <cell r="E319">
            <v>499020.35</v>
          </cell>
          <cell r="F319">
            <v>642828.91</v>
          </cell>
          <cell r="G319">
            <v>584847.43000000005</v>
          </cell>
          <cell r="H319">
            <v>711326.44</v>
          </cell>
          <cell r="I319">
            <v>642828.91</v>
          </cell>
          <cell r="J319">
            <v>750468.02</v>
          </cell>
          <cell r="K319">
            <v>711326.44</v>
          </cell>
          <cell r="L319">
            <v>733301.7</v>
          </cell>
          <cell r="M319">
            <v>750468.02</v>
          </cell>
          <cell r="N319">
            <v>842845.34</v>
          </cell>
        </row>
        <row r="320">
          <cell r="C320" t="str">
            <v>Dafoe Document Delivery</v>
          </cell>
          <cell r="D320">
            <v>389557.79</v>
          </cell>
          <cell r="E320">
            <v>367556.93</v>
          </cell>
          <cell r="F320">
            <v>329300.13</v>
          </cell>
          <cell r="G320">
            <v>389557.79</v>
          </cell>
          <cell r="H320">
            <v>318962</v>
          </cell>
          <cell r="I320">
            <v>329300.13</v>
          </cell>
          <cell r="J320">
            <v>312633</v>
          </cell>
          <cell r="K320">
            <v>318962</v>
          </cell>
          <cell r="L320">
            <v>295520</v>
          </cell>
          <cell r="M320">
            <v>312633</v>
          </cell>
          <cell r="N320">
            <v>291554.01</v>
          </cell>
        </row>
        <row r="321">
          <cell r="C321" t="str">
            <v>Dafoe Library</v>
          </cell>
          <cell r="D321">
            <v>2228467.58</v>
          </cell>
          <cell r="E321">
            <v>2229726.16</v>
          </cell>
          <cell r="F321">
            <v>2324668.2000000002</v>
          </cell>
          <cell r="G321">
            <v>2228467.58</v>
          </cell>
          <cell r="H321">
            <v>2364919.63</v>
          </cell>
          <cell r="I321">
            <v>2324668.2000000002</v>
          </cell>
          <cell r="J321">
            <v>2311845.16</v>
          </cell>
          <cell r="K321">
            <v>2364919.63</v>
          </cell>
          <cell r="L321">
            <v>2351601.89</v>
          </cell>
          <cell r="M321">
            <v>2311845.16</v>
          </cell>
          <cell r="N321">
            <v>2318353.67</v>
          </cell>
        </row>
        <row r="322">
          <cell r="C322" t="str">
            <v>Directors Office - Libraries</v>
          </cell>
          <cell r="D322">
            <v>1796001.47</v>
          </cell>
          <cell r="E322">
            <v>1964024.91</v>
          </cell>
          <cell r="F322">
            <v>2258916.75</v>
          </cell>
          <cell r="G322">
            <v>1796001.47</v>
          </cell>
          <cell r="H322">
            <v>2202328.8199999998</v>
          </cell>
          <cell r="I322">
            <v>2258916.75</v>
          </cell>
          <cell r="J322">
            <v>1998347.34</v>
          </cell>
          <cell r="K322">
            <v>2202328.8199999998</v>
          </cell>
          <cell r="L322">
            <v>2242783.2000000002</v>
          </cell>
          <cell r="M322">
            <v>1998347.34</v>
          </cell>
          <cell r="N322">
            <v>1782881.41</v>
          </cell>
        </row>
        <row r="323">
          <cell r="C323" t="str">
            <v>FIPPA Office</v>
          </cell>
          <cell r="D323">
            <v>136415</v>
          </cell>
          <cell r="E323">
            <v>117805.58</v>
          </cell>
          <cell r="F323">
            <v>-209.17</v>
          </cell>
          <cell r="G323">
            <v>136415</v>
          </cell>
          <cell r="H323">
            <v>0</v>
          </cell>
          <cell r="I323">
            <v>-209.17</v>
          </cell>
        </row>
        <row r="324">
          <cell r="C324" t="str">
            <v>Law Library</v>
          </cell>
          <cell r="D324">
            <v>599958.42000000004</v>
          </cell>
          <cell r="E324">
            <v>599679.38</v>
          </cell>
          <cell r="F324">
            <v>626807.06000000006</v>
          </cell>
          <cell r="G324">
            <v>599958.42000000004</v>
          </cell>
          <cell r="H324">
            <v>668017.27</v>
          </cell>
          <cell r="I324">
            <v>626807.06000000006</v>
          </cell>
          <cell r="J324">
            <v>712997.03</v>
          </cell>
          <cell r="K324">
            <v>668017.27</v>
          </cell>
          <cell r="L324">
            <v>633747.21</v>
          </cell>
          <cell r="M324">
            <v>712997.03</v>
          </cell>
          <cell r="N324">
            <v>636612.56999999995</v>
          </cell>
        </row>
        <row r="325">
          <cell r="C325" t="str">
            <v>Libraries Collections Management</v>
          </cell>
          <cell r="D325">
            <v>354670.97</v>
          </cell>
          <cell r="E325">
            <v>345568.22</v>
          </cell>
          <cell r="F325">
            <v>379784.09</v>
          </cell>
          <cell r="G325">
            <v>354670.97</v>
          </cell>
          <cell r="H325">
            <v>389466</v>
          </cell>
          <cell r="I325">
            <v>379784.09</v>
          </cell>
          <cell r="J325">
            <v>341212</v>
          </cell>
          <cell r="K325">
            <v>389466</v>
          </cell>
          <cell r="L325">
            <v>224192</v>
          </cell>
          <cell r="M325">
            <v>341212</v>
          </cell>
          <cell r="N325">
            <v>244379</v>
          </cell>
        </row>
        <row r="326">
          <cell r="C326" t="str">
            <v>Libraries Electronic Tech &amp; Serv</v>
          </cell>
          <cell r="D326">
            <v>1562224.47</v>
          </cell>
          <cell r="E326">
            <v>1341805.52</v>
          </cell>
          <cell r="F326">
            <v>1776983.41</v>
          </cell>
          <cell r="G326">
            <v>1562224.47</v>
          </cell>
          <cell r="H326">
            <v>1825017.27</v>
          </cell>
          <cell r="I326">
            <v>1776983.41</v>
          </cell>
          <cell r="J326">
            <v>1885782.76</v>
          </cell>
          <cell r="K326">
            <v>1825017.27</v>
          </cell>
          <cell r="L326">
            <v>1657642.08</v>
          </cell>
          <cell r="M326">
            <v>1885782.76</v>
          </cell>
          <cell r="N326">
            <v>846230.44</v>
          </cell>
        </row>
        <row r="327">
          <cell r="C327" t="str">
            <v>Libraries-Technical Services</v>
          </cell>
          <cell r="D327">
            <v>1076803.3</v>
          </cell>
          <cell r="E327">
            <v>964294.84</v>
          </cell>
          <cell r="F327">
            <v>1071525.8999999999</v>
          </cell>
          <cell r="G327">
            <v>1076803.3</v>
          </cell>
          <cell r="H327">
            <v>1178940</v>
          </cell>
          <cell r="I327">
            <v>1071525.8999999999</v>
          </cell>
          <cell r="J327">
            <v>1859572</v>
          </cell>
          <cell r="K327">
            <v>1178940</v>
          </cell>
          <cell r="L327">
            <v>1752888</v>
          </cell>
          <cell r="M327">
            <v>1859572</v>
          </cell>
          <cell r="N327">
            <v>3072776</v>
          </cell>
        </row>
        <row r="328">
          <cell r="C328" t="str">
            <v>Library Acquisitions</v>
          </cell>
          <cell r="D328">
            <v>252412.42</v>
          </cell>
          <cell r="E328">
            <v>57626.8</v>
          </cell>
          <cell r="F328">
            <v>198544.66</v>
          </cell>
          <cell r="G328">
            <v>252412.42</v>
          </cell>
          <cell r="H328">
            <v>158215.51</v>
          </cell>
          <cell r="I328">
            <v>198544.66</v>
          </cell>
          <cell r="J328">
            <v>207407.68</v>
          </cell>
          <cell r="K328">
            <v>158215.51</v>
          </cell>
          <cell r="L328">
            <v>347534.75</v>
          </cell>
          <cell r="M328">
            <v>207407.68</v>
          </cell>
          <cell r="N328">
            <v>425643.56</v>
          </cell>
        </row>
        <row r="329">
          <cell r="C329" t="str">
            <v>Management Library</v>
          </cell>
          <cell r="D329">
            <v>489020.51</v>
          </cell>
          <cell r="E329">
            <v>475376.29</v>
          </cell>
          <cell r="F329">
            <v>523197.1</v>
          </cell>
          <cell r="G329">
            <v>489020.51</v>
          </cell>
          <cell r="H329">
            <v>509881</v>
          </cell>
          <cell r="I329">
            <v>523197.1</v>
          </cell>
          <cell r="J329">
            <v>478224</v>
          </cell>
          <cell r="K329">
            <v>509881</v>
          </cell>
          <cell r="L329">
            <v>481066</v>
          </cell>
          <cell r="M329">
            <v>478224</v>
          </cell>
          <cell r="N329">
            <v>490834</v>
          </cell>
        </row>
        <row r="330">
          <cell r="C330" t="str">
            <v>Neil John Maclean Health Sci Libr</v>
          </cell>
          <cell r="D330">
            <v>3141648.62</v>
          </cell>
          <cell r="E330">
            <v>3008551.85</v>
          </cell>
          <cell r="F330">
            <v>3216403.73</v>
          </cell>
          <cell r="G330">
            <v>3141648.62</v>
          </cell>
          <cell r="H330">
            <v>3559082.05</v>
          </cell>
          <cell r="I330">
            <v>3216403.73</v>
          </cell>
          <cell r="J330">
            <v>3664559.48</v>
          </cell>
          <cell r="K330">
            <v>3559082.05</v>
          </cell>
          <cell r="L330">
            <v>3647402.78</v>
          </cell>
          <cell r="M330">
            <v>3664559.48</v>
          </cell>
          <cell r="N330">
            <v>3616179.79</v>
          </cell>
        </row>
        <row r="331">
          <cell r="C331" t="str">
            <v>Sciences &amp; Technology Library</v>
          </cell>
          <cell r="D331">
            <v>1197769.55</v>
          </cell>
          <cell r="E331">
            <v>1208502.1000000001</v>
          </cell>
          <cell r="F331">
            <v>1204190.2</v>
          </cell>
          <cell r="G331">
            <v>1197769.55</v>
          </cell>
          <cell r="H331">
            <v>1231668.8999999999</v>
          </cell>
          <cell r="I331">
            <v>1204190.2</v>
          </cell>
          <cell r="J331">
            <v>1315559.58</v>
          </cell>
          <cell r="K331">
            <v>1231668.8999999999</v>
          </cell>
          <cell r="L331">
            <v>1360222</v>
          </cell>
          <cell r="M331">
            <v>1315559.58</v>
          </cell>
          <cell r="N331">
            <v>1368604</v>
          </cell>
        </row>
        <row r="332">
          <cell r="C332" t="str">
            <v>St. John's Library</v>
          </cell>
          <cell r="D332">
            <v>163549.96</v>
          </cell>
          <cell r="E332">
            <v>156170.51</v>
          </cell>
          <cell r="F332">
            <v>170282.53</v>
          </cell>
          <cell r="G332">
            <v>163549.96</v>
          </cell>
          <cell r="H332">
            <v>177302.59</v>
          </cell>
          <cell r="I332">
            <v>170282.53</v>
          </cell>
          <cell r="J332">
            <v>192787.06</v>
          </cell>
          <cell r="K332">
            <v>177302.59</v>
          </cell>
          <cell r="L332">
            <v>157824</v>
          </cell>
          <cell r="M332">
            <v>192787.06</v>
          </cell>
          <cell r="N332">
            <v>136696</v>
          </cell>
        </row>
        <row r="333">
          <cell r="C333" t="str">
            <v>St. Paul's Library</v>
          </cell>
          <cell r="D333">
            <v>188575.02</v>
          </cell>
          <cell r="E333">
            <v>178314.9</v>
          </cell>
          <cell r="F333">
            <v>198015.03</v>
          </cell>
          <cell r="G333">
            <v>188575.02</v>
          </cell>
          <cell r="H333">
            <v>200657</v>
          </cell>
          <cell r="I333">
            <v>198015.03</v>
          </cell>
          <cell r="J333">
            <v>204399.35</v>
          </cell>
          <cell r="K333">
            <v>200657</v>
          </cell>
          <cell r="L333">
            <v>177719</v>
          </cell>
          <cell r="M333">
            <v>204399.35</v>
          </cell>
          <cell r="N333">
            <v>149966</v>
          </cell>
        </row>
        <row r="334">
          <cell r="B334" t="str">
            <v>Libraries Total</v>
          </cell>
          <cell r="D334">
            <v>15593307.110000003</v>
          </cell>
          <cell r="E334">
            <v>14935588.909999998</v>
          </cell>
          <cell r="F334">
            <v>16531264.77</v>
          </cell>
          <cell r="G334">
            <v>15593307.110000003</v>
          </cell>
          <cell r="H334">
            <v>17000783.18</v>
          </cell>
          <cell r="I334">
            <v>16531264.77</v>
          </cell>
          <cell r="J334">
            <v>16946151.140000001</v>
          </cell>
          <cell r="K334">
            <v>17000783.18</v>
          </cell>
          <cell r="L334">
            <v>16871370.119999997</v>
          </cell>
          <cell r="M334">
            <v>16946151.140000001</v>
          </cell>
          <cell r="N334">
            <v>16984335.789999999</v>
          </cell>
        </row>
        <row r="335">
          <cell r="D335">
            <v>15593307.110000003</v>
          </cell>
          <cell r="E335">
            <v>14935588.909999998</v>
          </cell>
          <cell r="F335">
            <v>16531264.77</v>
          </cell>
          <cell r="G335">
            <v>15593307.110000003</v>
          </cell>
          <cell r="H335">
            <v>17000783.18</v>
          </cell>
          <cell r="I335">
            <v>16531264.77</v>
          </cell>
          <cell r="J335">
            <v>16946151.140000001</v>
          </cell>
          <cell r="K335">
            <v>17000783.18</v>
          </cell>
          <cell r="L335">
            <v>16871370.119999997</v>
          </cell>
          <cell r="M335">
            <v>16946151.140000001</v>
          </cell>
          <cell r="N335">
            <v>16984335.789999999</v>
          </cell>
        </row>
        <row r="336">
          <cell r="B336" t="str">
            <v>Bannatyne Info Technologies Group</v>
          </cell>
          <cell r="C336" t="str">
            <v>Bannatyne Info Technologies Group</v>
          </cell>
          <cell r="D336">
            <v>570235.29</v>
          </cell>
          <cell r="E336">
            <v>642676.13</v>
          </cell>
          <cell r="F336">
            <v>716538.11</v>
          </cell>
          <cell r="G336">
            <v>570235.29</v>
          </cell>
          <cell r="H336">
            <v>821142.66</v>
          </cell>
          <cell r="I336">
            <v>716538.11</v>
          </cell>
          <cell r="J336">
            <v>826540.36</v>
          </cell>
          <cell r="K336">
            <v>821142.66</v>
          </cell>
          <cell r="L336">
            <v>2171.4499999999998</v>
          </cell>
          <cell r="M336">
            <v>826540.36</v>
          </cell>
          <cell r="N336">
            <v>-61.56</v>
          </cell>
        </row>
        <row r="337">
          <cell r="C337" t="str">
            <v>IST Bannatyne Equip &amp; Software</v>
          </cell>
          <cell r="D337">
            <v>55830.47</v>
          </cell>
          <cell r="E337">
            <v>60302.29</v>
          </cell>
          <cell r="F337">
            <v>9337.34</v>
          </cell>
          <cell r="G337">
            <v>55830.47</v>
          </cell>
          <cell r="H337">
            <v>46438</v>
          </cell>
          <cell r="I337">
            <v>9337.34</v>
          </cell>
          <cell r="J337">
            <v>48274.7</v>
          </cell>
          <cell r="K337">
            <v>46438</v>
          </cell>
          <cell r="L337">
            <v>37245.910000000003</v>
          </cell>
          <cell r="M337">
            <v>48274.7</v>
          </cell>
          <cell r="N337">
            <v>45169.46</v>
          </cell>
        </row>
        <row r="338">
          <cell r="B338" t="str">
            <v>Bannatyne Info Technologies Group Total</v>
          </cell>
          <cell r="D338">
            <v>626065.76</v>
          </cell>
          <cell r="E338">
            <v>702978.42</v>
          </cell>
          <cell r="F338">
            <v>725875.45</v>
          </cell>
          <cell r="G338">
            <v>626065.76</v>
          </cell>
          <cell r="H338">
            <v>867580.66</v>
          </cell>
          <cell r="I338">
            <v>725875.45</v>
          </cell>
          <cell r="J338">
            <v>874815.05999999994</v>
          </cell>
          <cell r="K338">
            <v>867580.66</v>
          </cell>
          <cell r="L338">
            <v>39417.360000000001</v>
          </cell>
          <cell r="M338">
            <v>874815.05999999994</v>
          </cell>
          <cell r="N338">
            <v>45107.9</v>
          </cell>
        </row>
        <row r="339">
          <cell r="B339" t="str">
            <v>Client Services</v>
          </cell>
          <cell r="C339" t="str">
            <v>Client Services I</v>
          </cell>
          <cell r="D339">
            <v>0</v>
          </cell>
          <cell r="E339">
            <v>1227.99</v>
          </cell>
          <cell r="F339">
            <v>0</v>
          </cell>
          <cell r="G339">
            <v>0</v>
          </cell>
          <cell r="H339">
            <v>186175.22</v>
          </cell>
          <cell r="I339">
            <v>0</v>
          </cell>
          <cell r="J339">
            <v>276439.98</v>
          </cell>
          <cell r="K339">
            <v>186175.22</v>
          </cell>
          <cell r="L339">
            <v>154836.19</v>
          </cell>
          <cell r="M339">
            <v>276439.98</v>
          </cell>
          <cell r="N339">
            <v>289713.28000000003</v>
          </cell>
        </row>
        <row r="340">
          <cell r="C340" t="str">
            <v>Client Services II</v>
          </cell>
          <cell r="D340">
            <v>1345563.11</v>
          </cell>
          <cell r="E340">
            <v>1342591.67</v>
          </cell>
          <cell r="F340">
            <v>1586580.21</v>
          </cell>
          <cell r="G340">
            <v>1345563.11</v>
          </cell>
          <cell r="H340">
            <v>2973647.77</v>
          </cell>
          <cell r="I340">
            <v>1586580.21</v>
          </cell>
          <cell r="J340">
            <v>3240366.19</v>
          </cell>
          <cell r="K340">
            <v>2973647.77</v>
          </cell>
          <cell r="L340">
            <v>4589889.5199999996</v>
          </cell>
          <cell r="M340">
            <v>3240366.19</v>
          </cell>
          <cell r="N340">
            <v>4867189.2</v>
          </cell>
        </row>
        <row r="341">
          <cell r="B341" t="str">
            <v>Client Services Total</v>
          </cell>
          <cell r="D341">
            <v>1345563.11</v>
          </cell>
          <cell r="E341">
            <v>1343819.66</v>
          </cell>
          <cell r="F341">
            <v>1586580.21</v>
          </cell>
          <cell r="G341">
            <v>1345563.11</v>
          </cell>
          <cell r="H341">
            <v>3159822.99</v>
          </cell>
          <cell r="I341">
            <v>1586580.21</v>
          </cell>
          <cell r="J341">
            <v>3516806.17</v>
          </cell>
          <cell r="K341">
            <v>3159822.99</v>
          </cell>
          <cell r="L341">
            <v>4744725.71</v>
          </cell>
          <cell r="M341">
            <v>3516806.17</v>
          </cell>
          <cell r="N341">
            <v>5156902.4800000004</v>
          </cell>
        </row>
        <row r="342">
          <cell r="B342" t="str">
            <v>Computer &amp; Network Services</v>
          </cell>
          <cell r="C342" t="str">
            <v>Computer &amp; Network Services</v>
          </cell>
          <cell r="D342">
            <v>4438092.26</v>
          </cell>
          <cell r="E342">
            <v>4527047.47</v>
          </cell>
          <cell r="F342">
            <v>5062512.67</v>
          </cell>
          <cell r="G342">
            <v>4438092.26</v>
          </cell>
          <cell r="H342">
            <v>4067655.79</v>
          </cell>
          <cell r="I342">
            <v>5062512.67</v>
          </cell>
          <cell r="J342">
            <v>3905648.72</v>
          </cell>
          <cell r="K342">
            <v>4067655.79</v>
          </cell>
          <cell r="L342">
            <v>4693338.17</v>
          </cell>
          <cell r="M342">
            <v>3905648.72</v>
          </cell>
          <cell r="N342">
            <v>4628769.05</v>
          </cell>
        </row>
        <row r="343">
          <cell r="B343" t="str">
            <v>Computer &amp; Network Services Total</v>
          </cell>
          <cell r="D343">
            <v>4438092.26</v>
          </cell>
          <cell r="E343">
            <v>4527047.47</v>
          </cell>
          <cell r="F343">
            <v>5062512.67</v>
          </cell>
          <cell r="G343">
            <v>4438092.26</v>
          </cell>
          <cell r="H343">
            <v>4067655.79</v>
          </cell>
          <cell r="I343">
            <v>5062512.67</v>
          </cell>
          <cell r="J343">
            <v>3905648.72</v>
          </cell>
          <cell r="K343">
            <v>4067655.79</v>
          </cell>
          <cell r="L343">
            <v>4693338.17</v>
          </cell>
          <cell r="M343">
            <v>3905648.72</v>
          </cell>
          <cell r="N343">
            <v>4628769.05</v>
          </cell>
        </row>
        <row r="344">
          <cell r="B344" t="str">
            <v>Enterprise Systems</v>
          </cell>
          <cell r="C344" t="str">
            <v>Enterprise Systems</v>
          </cell>
          <cell r="D344">
            <v>4735033.22</v>
          </cell>
          <cell r="E344">
            <v>5129825.12</v>
          </cell>
          <cell r="F344">
            <v>5253275.8099999996</v>
          </cell>
          <cell r="G344">
            <v>4735033.22</v>
          </cell>
          <cell r="H344">
            <v>4589412.1500000004</v>
          </cell>
          <cell r="I344">
            <v>5253275.8099999996</v>
          </cell>
          <cell r="J344">
            <v>4511624.67</v>
          </cell>
          <cell r="K344">
            <v>4589412.1500000004</v>
          </cell>
          <cell r="L344">
            <v>4895593.84</v>
          </cell>
          <cell r="M344">
            <v>4511624.67</v>
          </cell>
          <cell r="N344">
            <v>5505178.1600000001</v>
          </cell>
        </row>
        <row r="345">
          <cell r="C345" t="str">
            <v>Enterprise Systems 0</v>
          </cell>
          <cell r="D345">
            <v>45235.19</v>
          </cell>
          <cell r="E345">
            <v>70456.13</v>
          </cell>
          <cell r="F345">
            <v>78952.08</v>
          </cell>
          <cell r="G345">
            <v>45235.19</v>
          </cell>
          <cell r="H345">
            <v>0</v>
          </cell>
          <cell r="I345">
            <v>78952.08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B346" t="str">
            <v>Enterprise Systems Total</v>
          </cell>
          <cell r="D346">
            <v>4780268.41</v>
          </cell>
          <cell r="E346">
            <v>5200281.25</v>
          </cell>
          <cell r="F346">
            <v>5332227.8899999997</v>
          </cell>
          <cell r="G346">
            <v>4780268.41</v>
          </cell>
          <cell r="H346">
            <v>4589412.1500000004</v>
          </cell>
          <cell r="I346">
            <v>5332227.8899999997</v>
          </cell>
          <cell r="J346">
            <v>4511624.67</v>
          </cell>
          <cell r="K346">
            <v>4589412.1500000004</v>
          </cell>
          <cell r="L346">
            <v>4895593.84</v>
          </cell>
          <cell r="M346">
            <v>4511624.67</v>
          </cell>
          <cell r="N346">
            <v>5505178.1600000001</v>
          </cell>
        </row>
        <row r="347">
          <cell r="B347" t="str">
            <v>IST Director's Office</v>
          </cell>
          <cell r="C347" t="str">
            <v>IST Director's Office</v>
          </cell>
          <cell r="D347">
            <v>1324916.28</v>
          </cell>
          <cell r="E347">
            <v>1012889.68</v>
          </cell>
          <cell r="F347">
            <v>1488316.75</v>
          </cell>
          <cell r="G347">
            <v>1324916.28</v>
          </cell>
          <cell r="H347">
            <v>2298697.9300000002</v>
          </cell>
          <cell r="I347">
            <v>1488316.75</v>
          </cell>
          <cell r="J347">
            <v>1518132.63</v>
          </cell>
          <cell r="K347">
            <v>2298697.9300000002</v>
          </cell>
          <cell r="L347">
            <v>1974123.37</v>
          </cell>
          <cell r="M347">
            <v>1518132.63</v>
          </cell>
          <cell r="N347">
            <v>2375834.19</v>
          </cell>
        </row>
        <row r="348">
          <cell r="C348" t="str">
            <v>IST Director's Office Projects</v>
          </cell>
          <cell r="D348">
            <v>838643.81</v>
          </cell>
          <cell r="E348">
            <v>876252.26</v>
          </cell>
          <cell r="F348">
            <v>1085065.92</v>
          </cell>
          <cell r="G348">
            <v>838643.81</v>
          </cell>
          <cell r="H348">
            <v>431295.02</v>
          </cell>
          <cell r="I348">
            <v>1085065.92</v>
          </cell>
          <cell r="J348">
            <v>451206.45</v>
          </cell>
          <cell r="K348">
            <v>431295.02</v>
          </cell>
          <cell r="L348">
            <v>542350.18999999994</v>
          </cell>
          <cell r="M348">
            <v>451206.45</v>
          </cell>
          <cell r="N348">
            <v>814245.27</v>
          </cell>
        </row>
        <row r="349">
          <cell r="C349" t="str">
            <v>IST Director's Office Staff Dev</v>
          </cell>
          <cell r="D349">
            <v>29670.36</v>
          </cell>
          <cell r="E349">
            <v>6674.79</v>
          </cell>
          <cell r="F349">
            <v>33450.339999999997</v>
          </cell>
          <cell r="G349">
            <v>29670.36</v>
          </cell>
          <cell r="H349">
            <v>175518.38</v>
          </cell>
          <cell r="I349">
            <v>33450.339999999997</v>
          </cell>
          <cell r="J349">
            <v>191537.98</v>
          </cell>
          <cell r="K349">
            <v>175518.38</v>
          </cell>
          <cell r="L349">
            <v>163023.60999999999</v>
          </cell>
          <cell r="M349">
            <v>191537.98</v>
          </cell>
          <cell r="N349">
            <v>259379.28</v>
          </cell>
        </row>
        <row r="350">
          <cell r="B350" t="str">
            <v>IST Director's Office Total</v>
          </cell>
          <cell r="D350">
            <v>2193230.4499999997</v>
          </cell>
          <cell r="E350">
            <v>1895816.73</v>
          </cell>
          <cell r="F350">
            <v>2606833.0099999998</v>
          </cell>
          <cell r="G350">
            <v>2193230.4499999997</v>
          </cell>
          <cell r="H350">
            <v>2905511.33</v>
          </cell>
          <cell r="I350">
            <v>2606833.0099999998</v>
          </cell>
          <cell r="J350">
            <v>2160877.06</v>
          </cell>
          <cell r="K350">
            <v>2905511.33</v>
          </cell>
          <cell r="L350">
            <v>2679497.17</v>
          </cell>
          <cell r="M350">
            <v>2160877.06</v>
          </cell>
          <cell r="N350">
            <v>3449458.7399999998</v>
          </cell>
        </row>
        <row r="351">
          <cell r="B351" t="str">
            <v>Operating Research</v>
          </cell>
          <cell r="C351" t="str">
            <v>CRC Administration</v>
          </cell>
          <cell r="D351">
            <v>61548.31</v>
          </cell>
          <cell r="E351">
            <v>54722.89</v>
          </cell>
          <cell r="F351">
            <v>116519.49</v>
          </cell>
          <cell r="G351">
            <v>61548.31</v>
          </cell>
          <cell r="H351">
            <v>89580.46</v>
          </cell>
          <cell r="I351">
            <v>116519.49</v>
          </cell>
          <cell r="J351">
            <v>130211.71</v>
          </cell>
          <cell r="K351">
            <v>89580.46</v>
          </cell>
          <cell r="L351">
            <v>107134.55</v>
          </cell>
          <cell r="M351">
            <v>130211.71</v>
          </cell>
          <cell r="N351">
            <v>108591.99</v>
          </cell>
        </row>
        <row r="352">
          <cell r="C352" t="str">
            <v>Indirect Costs of Research</v>
          </cell>
          <cell r="D352">
            <v>622645</v>
          </cell>
          <cell r="E352">
            <v>596629</v>
          </cell>
          <cell r="F352">
            <v>640970</v>
          </cell>
          <cell r="G352">
            <v>622645</v>
          </cell>
          <cell r="H352">
            <v>635324</v>
          </cell>
          <cell r="I352">
            <v>640970</v>
          </cell>
          <cell r="J352">
            <v>672459</v>
          </cell>
          <cell r="K352">
            <v>635324</v>
          </cell>
          <cell r="L352">
            <v>765065</v>
          </cell>
          <cell r="M352">
            <v>672459</v>
          </cell>
          <cell r="N352">
            <v>869784</v>
          </cell>
        </row>
        <row r="353">
          <cell r="C353" t="str">
            <v>Operating Research Development</v>
          </cell>
          <cell r="D353">
            <v>336104.5</v>
          </cell>
          <cell r="E353">
            <v>82314.259999999995</v>
          </cell>
          <cell r="F353">
            <v>177450.23</v>
          </cell>
          <cell r="G353">
            <v>336104.5</v>
          </cell>
          <cell r="H353">
            <v>91148.86</v>
          </cell>
          <cell r="I353">
            <v>177450.23</v>
          </cell>
          <cell r="J353">
            <v>173298.8</v>
          </cell>
          <cell r="K353">
            <v>91148.86</v>
          </cell>
          <cell r="L353">
            <v>149493.89000000001</v>
          </cell>
          <cell r="M353">
            <v>173298.8</v>
          </cell>
          <cell r="N353">
            <v>37101.449999999997</v>
          </cell>
        </row>
        <row r="354">
          <cell r="C354" t="str">
            <v>Operating Research Grant</v>
          </cell>
          <cell r="D354">
            <v>82325.91</v>
          </cell>
          <cell r="E354">
            <v>34366.14</v>
          </cell>
          <cell r="F354">
            <v>0</v>
          </cell>
          <cell r="G354">
            <v>82325.91</v>
          </cell>
          <cell r="H354">
            <v>0</v>
          </cell>
          <cell r="I354">
            <v>0</v>
          </cell>
          <cell r="J354">
            <v>80000</v>
          </cell>
          <cell r="K354">
            <v>0</v>
          </cell>
          <cell r="L354">
            <v>51535.14</v>
          </cell>
          <cell r="M354">
            <v>80000</v>
          </cell>
          <cell r="N354">
            <v>268910.59999999998</v>
          </cell>
        </row>
        <row r="355">
          <cell r="C355" t="str">
            <v>Patents &amp; Licensing</v>
          </cell>
          <cell r="D355">
            <v>1264156.92</v>
          </cell>
          <cell r="E355">
            <v>1571562.27</v>
          </cell>
          <cell r="F355">
            <v>1694690.81</v>
          </cell>
          <cell r="G355">
            <v>1264156.92</v>
          </cell>
          <cell r="H355">
            <v>1772795.39</v>
          </cell>
          <cell r="I355">
            <v>1694690.81</v>
          </cell>
          <cell r="J355">
            <v>1656974.85</v>
          </cell>
          <cell r="K355">
            <v>1772795.39</v>
          </cell>
          <cell r="L355">
            <v>1521260.29</v>
          </cell>
          <cell r="M355">
            <v>1656974.85</v>
          </cell>
          <cell r="N355">
            <v>1720510.74</v>
          </cell>
        </row>
        <row r="356">
          <cell r="C356" t="str">
            <v>Startup Research Projects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B357" t="str">
            <v>Operating Research Total</v>
          </cell>
          <cell r="D357">
            <v>2366780.6399999997</v>
          </cell>
          <cell r="E357">
            <v>2339594.56</v>
          </cell>
          <cell r="F357">
            <v>2629630.5300000003</v>
          </cell>
          <cell r="G357">
            <v>2366780.6399999997</v>
          </cell>
          <cell r="H357">
            <v>2588848.71</v>
          </cell>
          <cell r="I357">
            <v>2629630.5300000003</v>
          </cell>
          <cell r="J357">
            <v>2712944.3600000003</v>
          </cell>
          <cell r="K357">
            <v>2588848.71</v>
          </cell>
          <cell r="L357">
            <v>2594488.87</v>
          </cell>
          <cell r="M357">
            <v>2712944.3600000003</v>
          </cell>
          <cell r="N357">
            <v>3004898.7800000003</v>
          </cell>
        </row>
        <row r="358">
          <cell r="B358" t="str">
            <v>Vice Provost (Acad Planning Prgms)</v>
          </cell>
          <cell r="C358" t="str">
            <v xml:space="preserve">CHERD </v>
          </cell>
          <cell r="D358">
            <v>1013531.22</v>
          </cell>
          <cell r="E358">
            <v>934874.14</v>
          </cell>
          <cell r="F358">
            <v>594348.42000000004</v>
          </cell>
          <cell r="G358">
            <v>1013531.22</v>
          </cell>
          <cell r="H358">
            <v>0</v>
          </cell>
          <cell r="I358">
            <v>594348.42000000004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C359" t="str">
            <v>Health IPE</v>
          </cell>
          <cell r="F359">
            <v>47288.65</v>
          </cell>
          <cell r="G359">
            <v>0</v>
          </cell>
          <cell r="H359">
            <v>108598.29</v>
          </cell>
          <cell r="I359">
            <v>47288.65</v>
          </cell>
          <cell r="J359">
            <v>95251.520000000004</v>
          </cell>
          <cell r="K359">
            <v>108598.29</v>
          </cell>
          <cell r="L359">
            <v>130344.31</v>
          </cell>
          <cell r="M359">
            <v>95251.520000000004</v>
          </cell>
        </row>
        <row r="360">
          <cell r="C360" t="str">
            <v>Vice Provost (Acad Planning Prgms)</v>
          </cell>
          <cell r="D360">
            <v>1601.11</v>
          </cell>
          <cell r="E360">
            <v>0</v>
          </cell>
          <cell r="F360">
            <v>0</v>
          </cell>
          <cell r="G360">
            <v>1601.11</v>
          </cell>
          <cell r="H360">
            <v>0</v>
          </cell>
          <cell r="I360">
            <v>0</v>
          </cell>
          <cell r="N360">
            <v>4603.59</v>
          </cell>
        </row>
        <row r="361">
          <cell r="C361" t="str">
            <v>Vice Provost Int'l College of MB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B362" t="str">
            <v>Vice Provost (Acad Planning Prgms) Total</v>
          </cell>
          <cell r="D362">
            <v>1015132.33</v>
          </cell>
          <cell r="E362">
            <v>934874.14</v>
          </cell>
          <cell r="F362">
            <v>641637.07000000007</v>
          </cell>
          <cell r="G362">
            <v>1015132.33</v>
          </cell>
          <cell r="H362">
            <v>108598.29</v>
          </cell>
          <cell r="I362">
            <v>641637.07000000007</v>
          </cell>
          <cell r="J362">
            <v>95251.520000000004</v>
          </cell>
          <cell r="K362">
            <v>108598.29</v>
          </cell>
          <cell r="L362">
            <v>130344.31</v>
          </cell>
          <cell r="M362">
            <v>95251.520000000004</v>
          </cell>
          <cell r="N362">
            <v>4603.59</v>
          </cell>
        </row>
        <row r="363">
          <cell r="B363" t="str">
            <v>Vice Provost (Academic Affairs)</v>
          </cell>
          <cell r="C363" t="str">
            <v>Academic Staff Development</v>
          </cell>
          <cell r="D363">
            <v>26500.240000000002</v>
          </cell>
          <cell r="E363">
            <v>10326.15</v>
          </cell>
          <cell r="F363">
            <v>16608.25</v>
          </cell>
          <cell r="G363">
            <v>26500.240000000002</v>
          </cell>
          <cell r="H363">
            <v>16320.25</v>
          </cell>
          <cell r="I363">
            <v>16608.25</v>
          </cell>
          <cell r="J363">
            <v>18617.54</v>
          </cell>
          <cell r="K363">
            <v>16320.25</v>
          </cell>
          <cell r="L363">
            <v>41560.79</v>
          </cell>
          <cell r="M363">
            <v>18617.54</v>
          </cell>
          <cell r="N363">
            <v>37345.11</v>
          </cell>
        </row>
        <row r="364">
          <cell r="C364" t="str">
            <v>Learning Technology Centre</v>
          </cell>
          <cell r="D364">
            <v>285602.78999999998</v>
          </cell>
          <cell r="E364">
            <v>232082.18</v>
          </cell>
          <cell r="F364">
            <v>277531.90999999997</v>
          </cell>
          <cell r="G364">
            <v>285602.78999999998</v>
          </cell>
          <cell r="H364">
            <v>213551.32</v>
          </cell>
          <cell r="I364">
            <v>277531.90999999997</v>
          </cell>
          <cell r="J364">
            <v>0</v>
          </cell>
          <cell r="K364">
            <v>213551.32</v>
          </cell>
          <cell r="L364">
            <v>104.38</v>
          </cell>
          <cell r="M364">
            <v>0</v>
          </cell>
          <cell r="N364">
            <v>0</v>
          </cell>
        </row>
        <row r="365">
          <cell r="C365" t="str">
            <v>Mosaic</v>
          </cell>
          <cell r="D365">
            <v>244749.25</v>
          </cell>
          <cell r="E365">
            <v>236941.8</v>
          </cell>
          <cell r="F365">
            <v>208943.15</v>
          </cell>
          <cell r="G365">
            <v>244749.25</v>
          </cell>
          <cell r="H365">
            <v>193599.03</v>
          </cell>
          <cell r="I365">
            <v>208943.15</v>
          </cell>
          <cell r="J365">
            <v>188936.36</v>
          </cell>
          <cell r="K365">
            <v>193599.03</v>
          </cell>
          <cell r="L365">
            <v>178129.04</v>
          </cell>
          <cell r="M365">
            <v>188936.36</v>
          </cell>
          <cell r="N365">
            <v>190119.15</v>
          </cell>
        </row>
        <row r="366">
          <cell r="C366" t="str">
            <v>University of Manitoba Press</v>
          </cell>
          <cell r="D366">
            <v>364723.99</v>
          </cell>
          <cell r="E366">
            <v>367361.91</v>
          </cell>
          <cell r="F366">
            <v>414919.48</v>
          </cell>
          <cell r="G366">
            <v>364723.99</v>
          </cell>
          <cell r="H366">
            <v>396141.73</v>
          </cell>
          <cell r="I366">
            <v>414919.48</v>
          </cell>
          <cell r="J366">
            <v>433288.68</v>
          </cell>
          <cell r="K366">
            <v>396141.73</v>
          </cell>
          <cell r="L366">
            <v>440867.68</v>
          </cell>
          <cell r="M366">
            <v>433288.68</v>
          </cell>
          <cell r="N366">
            <v>510256.3</v>
          </cell>
        </row>
        <row r="367">
          <cell r="C367" t="str">
            <v>University Teaching Services</v>
          </cell>
          <cell r="D367">
            <v>475142.91</v>
          </cell>
          <cell r="E367">
            <v>298871.93</v>
          </cell>
          <cell r="F367">
            <v>540027.27</v>
          </cell>
          <cell r="G367">
            <v>475142.91</v>
          </cell>
          <cell r="H367">
            <v>556106.9</v>
          </cell>
          <cell r="I367">
            <v>540027.27</v>
          </cell>
          <cell r="J367">
            <v>540379.04</v>
          </cell>
          <cell r="K367">
            <v>556106.9</v>
          </cell>
          <cell r="L367">
            <v>675480.74</v>
          </cell>
          <cell r="M367">
            <v>540379.04</v>
          </cell>
        </row>
        <row r="368">
          <cell r="C368" t="str">
            <v>Vice Provost</v>
          </cell>
          <cell r="D368">
            <v>6864.8</v>
          </cell>
          <cell r="E368">
            <v>1349.72</v>
          </cell>
          <cell r="F368">
            <v>10283.530000000001</v>
          </cell>
          <cell r="G368">
            <v>6864.8</v>
          </cell>
          <cell r="H368">
            <v>7662.06</v>
          </cell>
          <cell r="I368">
            <v>10283.530000000001</v>
          </cell>
          <cell r="J368">
            <v>9963.1200000000008</v>
          </cell>
          <cell r="K368">
            <v>7662.06</v>
          </cell>
          <cell r="L368">
            <v>10776.3</v>
          </cell>
          <cell r="M368">
            <v>9963.1200000000008</v>
          </cell>
          <cell r="N368">
            <v>13575.78</v>
          </cell>
        </row>
        <row r="369">
          <cell r="C369" t="str">
            <v>Centre Advancement of Teach&amp;Learn</v>
          </cell>
          <cell r="N369">
            <v>742474.35</v>
          </cell>
        </row>
        <row r="370">
          <cell r="B370" t="str">
            <v>Vice Provost (Academic Affairs) Total</v>
          </cell>
          <cell r="D370">
            <v>1403583.98</v>
          </cell>
          <cell r="E370">
            <v>1146933.69</v>
          </cell>
          <cell r="F370">
            <v>1468313.59</v>
          </cell>
          <cell r="G370">
            <v>1403583.98</v>
          </cell>
          <cell r="H370">
            <v>1383381.29</v>
          </cell>
          <cell r="I370">
            <v>1468313.59</v>
          </cell>
          <cell r="J370">
            <v>1191184.7400000002</v>
          </cell>
          <cell r="K370">
            <v>1383381.29</v>
          </cell>
          <cell r="L370">
            <v>1346918.93</v>
          </cell>
          <cell r="M370">
            <v>1191184.7400000002</v>
          </cell>
          <cell r="N370">
            <v>1493770.69</v>
          </cell>
        </row>
        <row r="371">
          <cell r="D371">
            <v>18168716.939999998</v>
          </cell>
          <cell r="E371">
            <v>18091345.919999998</v>
          </cell>
          <cell r="F371">
            <v>20053610.420000002</v>
          </cell>
          <cell r="G371">
            <v>18168716.939999998</v>
          </cell>
          <cell r="H371">
            <v>19670811.209999997</v>
          </cell>
          <cell r="I371">
            <v>20053610.420000002</v>
          </cell>
          <cell r="J371">
            <v>18969152.300000001</v>
          </cell>
          <cell r="K371">
            <v>19670811.209999997</v>
          </cell>
          <cell r="L371">
            <v>21124324.359999996</v>
          </cell>
          <cell r="M371">
            <v>18969152.300000001</v>
          </cell>
          <cell r="N371">
            <v>23288689.390000001</v>
          </cell>
        </row>
        <row r="372">
          <cell r="B372" t="str">
            <v>Physical Plant</v>
          </cell>
          <cell r="C372" t="str">
            <v>Caretaking Services</v>
          </cell>
          <cell r="D372">
            <v>6860653.8499999996</v>
          </cell>
          <cell r="E372">
            <v>6635154.1900000004</v>
          </cell>
          <cell r="F372">
            <v>7268772.29</v>
          </cell>
          <cell r="G372">
            <v>6860653.8499999996</v>
          </cell>
          <cell r="H372">
            <v>7494085.0099999998</v>
          </cell>
          <cell r="I372">
            <v>7268772.29</v>
          </cell>
          <cell r="J372">
            <v>7366169.9500000002</v>
          </cell>
          <cell r="K372">
            <v>7494085.0099999998</v>
          </cell>
          <cell r="L372">
            <v>1636688.58</v>
          </cell>
          <cell r="M372">
            <v>7366169.9500000002</v>
          </cell>
          <cell r="N372">
            <v>10737.05</v>
          </cell>
        </row>
        <row r="373">
          <cell r="C373" t="str">
            <v>Mail Services</v>
          </cell>
          <cell r="D373">
            <v>333615.09000000003</v>
          </cell>
          <cell r="E373">
            <v>303314.82</v>
          </cell>
          <cell r="F373">
            <v>331854.71999999997</v>
          </cell>
          <cell r="G373">
            <v>333615.09000000003</v>
          </cell>
          <cell r="H373">
            <v>346570.35</v>
          </cell>
          <cell r="I373">
            <v>331854.71999999997</v>
          </cell>
          <cell r="J373">
            <v>296883.94</v>
          </cell>
          <cell r="K373">
            <v>346570.35</v>
          </cell>
          <cell r="L373">
            <v>263471.33</v>
          </cell>
          <cell r="M373">
            <v>296883.94</v>
          </cell>
          <cell r="N373">
            <v>273497.45</v>
          </cell>
        </row>
        <row r="374">
          <cell r="C374" t="str">
            <v>Physical Plant Administration</v>
          </cell>
          <cell r="D374">
            <v>4018832.05</v>
          </cell>
          <cell r="E374">
            <v>3609075.87</v>
          </cell>
          <cell r="F374">
            <v>3918543.18</v>
          </cell>
          <cell r="G374">
            <v>4018832.05</v>
          </cell>
          <cell r="H374">
            <v>4153789.23</v>
          </cell>
          <cell r="I374">
            <v>3918543.18</v>
          </cell>
          <cell r="J374">
            <v>4284567.3499999996</v>
          </cell>
          <cell r="K374">
            <v>4153789.23</v>
          </cell>
          <cell r="L374">
            <v>3924176.96</v>
          </cell>
          <cell r="M374">
            <v>4284567.3499999996</v>
          </cell>
          <cell r="N374">
            <v>4437579.96</v>
          </cell>
        </row>
        <row r="375">
          <cell r="C375" t="str">
            <v>Power House</v>
          </cell>
          <cell r="D375">
            <v>1447399.68</v>
          </cell>
          <cell r="E375">
            <v>1412552.68</v>
          </cell>
          <cell r="F375">
            <v>1464714.41</v>
          </cell>
          <cell r="G375">
            <v>1447399.68</v>
          </cell>
          <cell r="H375">
            <v>1596337.39</v>
          </cell>
          <cell r="I375">
            <v>1464714.41</v>
          </cell>
          <cell r="J375">
            <v>1581898.55</v>
          </cell>
          <cell r="K375">
            <v>1596337.39</v>
          </cell>
          <cell r="L375">
            <v>1580660.87</v>
          </cell>
          <cell r="M375">
            <v>1581898.55</v>
          </cell>
          <cell r="N375">
            <v>1618933.91</v>
          </cell>
        </row>
        <row r="376">
          <cell r="C376" t="str">
            <v>Trades Services</v>
          </cell>
          <cell r="D376">
            <v>7504685.1200000001</v>
          </cell>
          <cell r="E376">
            <v>7210433.5800000001</v>
          </cell>
          <cell r="F376">
            <v>8187325.6600000001</v>
          </cell>
          <cell r="G376">
            <v>7504685.1200000001</v>
          </cell>
          <cell r="H376">
            <v>8176241.3899999997</v>
          </cell>
          <cell r="I376">
            <v>8187325.6600000001</v>
          </cell>
          <cell r="J376">
            <v>8130545.4400000004</v>
          </cell>
          <cell r="K376">
            <v>8176241.3899999997</v>
          </cell>
          <cell r="L376">
            <v>8300875.3600000003</v>
          </cell>
          <cell r="M376">
            <v>8130545.4400000004</v>
          </cell>
          <cell r="N376">
            <v>8914584</v>
          </cell>
        </row>
        <row r="377">
          <cell r="C377" t="str">
            <v>Waste Management/Recycling</v>
          </cell>
          <cell r="D377">
            <v>140568.13</v>
          </cell>
          <cell r="E377">
            <v>139200.65</v>
          </cell>
          <cell r="F377">
            <v>120225.2</v>
          </cell>
          <cell r="G377">
            <v>140568.13</v>
          </cell>
          <cell r="H377">
            <v>144287.54</v>
          </cell>
          <cell r="I377">
            <v>120225.2</v>
          </cell>
          <cell r="J377">
            <v>226013.63</v>
          </cell>
          <cell r="K377">
            <v>144287.54</v>
          </cell>
          <cell r="L377">
            <v>243382.93</v>
          </cell>
          <cell r="M377">
            <v>226013.63</v>
          </cell>
          <cell r="N377">
            <v>286392.28000000003</v>
          </cell>
        </row>
        <row r="378">
          <cell r="B378" t="str">
            <v>Physical Plant Total</v>
          </cell>
          <cell r="D378">
            <v>20305753.919999998</v>
          </cell>
          <cell r="E378">
            <v>19309731.789999999</v>
          </cell>
          <cell r="F378">
            <v>21291435.459999997</v>
          </cell>
          <cell r="G378">
            <v>20305753.919999998</v>
          </cell>
          <cell r="H378">
            <v>21911310.91</v>
          </cell>
          <cell r="I378">
            <v>21291435.459999997</v>
          </cell>
          <cell r="J378">
            <v>21886078.859999999</v>
          </cell>
          <cell r="K378">
            <v>21911310.91</v>
          </cell>
          <cell r="L378">
            <v>15949256.030000001</v>
          </cell>
          <cell r="M378">
            <v>21886078.859999999</v>
          </cell>
          <cell r="N378">
            <v>15541724.65</v>
          </cell>
        </row>
        <row r="379">
          <cell r="B379" t="str">
            <v>Physical Plant Projects</v>
          </cell>
          <cell r="C379" t="str">
            <v>Physical Plant Projects</v>
          </cell>
          <cell r="D379">
            <v>665851.21</v>
          </cell>
          <cell r="E379">
            <v>1093525.8799999999</v>
          </cell>
          <cell r="F379">
            <v>601527.16</v>
          </cell>
          <cell r="G379">
            <v>665851.21</v>
          </cell>
          <cell r="H379">
            <v>4959715.97</v>
          </cell>
          <cell r="I379">
            <v>601527.16</v>
          </cell>
          <cell r="J379">
            <v>2300409.9500000002</v>
          </cell>
          <cell r="K379">
            <v>4959715.97</v>
          </cell>
          <cell r="L379">
            <v>876563.66</v>
          </cell>
          <cell r="M379">
            <v>2300409.9500000002</v>
          </cell>
          <cell r="N379">
            <v>607147.43000000005</v>
          </cell>
        </row>
        <row r="380">
          <cell r="B380" t="str">
            <v>Physical Plant Projects Total</v>
          </cell>
          <cell r="D380">
            <v>665851.21</v>
          </cell>
          <cell r="E380">
            <v>1093525.8799999999</v>
          </cell>
          <cell r="F380">
            <v>601527.16</v>
          </cell>
          <cell r="G380">
            <v>665851.21</v>
          </cell>
          <cell r="H380">
            <v>4959715.97</v>
          </cell>
          <cell r="I380">
            <v>601527.16</v>
          </cell>
          <cell r="J380">
            <v>2300409.9500000002</v>
          </cell>
          <cell r="K380">
            <v>4959715.97</v>
          </cell>
          <cell r="L380">
            <v>876563.66</v>
          </cell>
          <cell r="M380">
            <v>2300409.9500000002</v>
          </cell>
          <cell r="N380">
            <v>607147.43000000005</v>
          </cell>
        </row>
        <row r="381">
          <cell r="B381" t="str">
            <v>Physical Plant Utilities</v>
          </cell>
          <cell r="C381" t="str">
            <v>Physical Plant Utilities</v>
          </cell>
          <cell r="D381">
            <v>13580327.57</v>
          </cell>
          <cell r="E381">
            <v>13441961.59</v>
          </cell>
          <cell r="F381">
            <v>13575043.27</v>
          </cell>
          <cell r="G381">
            <v>13580327.57</v>
          </cell>
          <cell r="H381">
            <v>13056610.23</v>
          </cell>
          <cell r="I381">
            <v>13575043.27</v>
          </cell>
          <cell r="J381">
            <v>11308051.199999999</v>
          </cell>
          <cell r="K381">
            <v>13056610.23</v>
          </cell>
          <cell r="L381">
            <v>10385349.85</v>
          </cell>
          <cell r="M381">
            <v>11308051.199999999</v>
          </cell>
          <cell r="N381">
            <v>11205115.630000001</v>
          </cell>
        </row>
        <row r="382">
          <cell r="B382" t="str">
            <v>Physical Plant Utilities Total</v>
          </cell>
          <cell r="D382">
            <v>13580327.57</v>
          </cell>
          <cell r="E382">
            <v>13441961.59</v>
          </cell>
          <cell r="F382">
            <v>13575043.27</v>
          </cell>
          <cell r="G382">
            <v>13580327.57</v>
          </cell>
          <cell r="H382">
            <v>13056610.23</v>
          </cell>
          <cell r="I382">
            <v>13575043.27</v>
          </cell>
          <cell r="J382">
            <v>11308051.199999999</v>
          </cell>
          <cell r="K382">
            <v>13056610.23</v>
          </cell>
          <cell r="L382">
            <v>10385349.85</v>
          </cell>
          <cell r="M382">
            <v>11308051.199999999</v>
          </cell>
          <cell r="N382">
            <v>11205115.630000001</v>
          </cell>
        </row>
        <row r="383">
          <cell r="B383" t="str">
            <v>Telecomm Group</v>
          </cell>
          <cell r="C383" t="str">
            <v>Telecomm Group</v>
          </cell>
          <cell r="D383">
            <v>-697168.06</v>
          </cell>
          <cell r="E383">
            <v>-326870.83</v>
          </cell>
          <cell r="F383">
            <v>-219247.9</v>
          </cell>
          <cell r="G383">
            <v>-697168.06</v>
          </cell>
          <cell r="H383">
            <v>-818672.02</v>
          </cell>
          <cell r="I383">
            <v>-219247.9</v>
          </cell>
          <cell r="J383">
            <v>-812241.06</v>
          </cell>
          <cell r="K383">
            <v>-818672.02</v>
          </cell>
          <cell r="L383">
            <v>-769074.72</v>
          </cell>
          <cell r="M383">
            <v>-812241.06</v>
          </cell>
          <cell r="N383">
            <v>-827359.72</v>
          </cell>
        </row>
        <row r="384">
          <cell r="B384" t="str">
            <v>Telecomm Group Total</v>
          </cell>
          <cell r="D384">
            <v>-697168.06</v>
          </cell>
          <cell r="E384">
            <v>-326870.83</v>
          </cell>
          <cell r="F384">
            <v>-219247.9</v>
          </cell>
          <cell r="G384">
            <v>-697168.06</v>
          </cell>
          <cell r="H384">
            <v>-818672.02</v>
          </cell>
          <cell r="I384">
            <v>-219247.9</v>
          </cell>
          <cell r="J384">
            <v>-812241.06</v>
          </cell>
          <cell r="K384">
            <v>-818672.02</v>
          </cell>
          <cell r="L384">
            <v>-769074.72</v>
          </cell>
          <cell r="M384">
            <v>-812241.06</v>
          </cell>
          <cell r="N384">
            <v>-827359.72</v>
          </cell>
        </row>
        <row r="385">
          <cell r="D385">
            <v>33854764.640000001</v>
          </cell>
          <cell r="E385">
            <v>33518348.43</v>
          </cell>
          <cell r="F385">
            <v>35248757.990000002</v>
          </cell>
          <cell r="G385">
            <v>33854764.640000001</v>
          </cell>
          <cell r="H385">
            <v>39108965.089999996</v>
          </cell>
          <cell r="I385">
            <v>35248757.990000002</v>
          </cell>
          <cell r="J385">
            <v>34682298.949999996</v>
          </cell>
          <cell r="K385">
            <v>39108965.089999996</v>
          </cell>
          <cell r="L385">
            <v>26442094.82</v>
          </cell>
          <cell r="M385">
            <v>34682298.949999996</v>
          </cell>
          <cell r="N385">
            <v>26526627.990000002</v>
          </cell>
        </row>
        <row r="386">
          <cell r="B386" t="str">
            <v>Enrolment Services</v>
          </cell>
          <cell r="C386" t="str">
            <v>Admissions</v>
          </cell>
          <cell r="D386">
            <v>951841.5</v>
          </cell>
          <cell r="E386">
            <v>835483.01</v>
          </cell>
          <cell r="F386">
            <v>992427.36</v>
          </cell>
          <cell r="G386">
            <v>951841.5</v>
          </cell>
          <cell r="H386">
            <v>933395.66</v>
          </cell>
          <cell r="I386">
            <v>992427.36</v>
          </cell>
          <cell r="J386">
            <v>954675.61</v>
          </cell>
          <cell r="K386">
            <v>933395.66</v>
          </cell>
          <cell r="L386">
            <v>954356.54</v>
          </cell>
          <cell r="M386">
            <v>954675.61</v>
          </cell>
          <cell r="N386">
            <v>939573.57</v>
          </cell>
        </row>
        <row r="387">
          <cell r="C387" t="str">
            <v>English Language Centre</v>
          </cell>
          <cell r="D387">
            <v>1542269.54</v>
          </cell>
          <cell r="E387">
            <v>1520145.07</v>
          </cell>
          <cell r="F387">
            <v>2065876.23</v>
          </cell>
          <cell r="G387">
            <v>1542269.54</v>
          </cell>
          <cell r="H387">
            <v>2557633.02</v>
          </cell>
          <cell r="I387">
            <v>2065876.23</v>
          </cell>
          <cell r="J387">
            <v>2997978.05</v>
          </cell>
          <cell r="K387">
            <v>2557633.02</v>
          </cell>
          <cell r="L387">
            <v>3383177.77</v>
          </cell>
          <cell r="M387">
            <v>2997978.05</v>
          </cell>
          <cell r="N387">
            <v>3716364.39</v>
          </cell>
        </row>
        <row r="388">
          <cell r="C388" t="str">
            <v>Enrolment Services</v>
          </cell>
          <cell r="D388">
            <v>581774.75</v>
          </cell>
          <cell r="E388">
            <v>445026.9</v>
          </cell>
          <cell r="F388">
            <v>657007.57999999996</v>
          </cell>
          <cell r="G388">
            <v>581774.75</v>
          </cell>
          <cell r="H388">
            <v>660538.97</v>
          </cell>
          <cell r="I388">
            <v>657007.57999999996</v>
          </cell>
          <cell r="J388">
            <v>658233.29</v>
          </cell>
          <cell r="K388">
            <v>660538.97</v>
          </cell>
          <cell r="L388">
            <v>490416.07</v>
          </cell>
          <cell r="M388">
            <v>658233.29</v>
          </cell>
          <cell r="N388">
            <v>609568.4</v>
          </cell>
        </row>
        <row r="389">
          <cell r="C389" t="str">
            <v>Financial Aid and Awards</v>
          </cell>
          <cell r="D389">
            <v>284806.65999999997</v>
          </cell>
          <cell r="E389">
            <v>261644.01</v>
          </cell>
          <cell r="F389">
            <v>309487.89</v>
          </cell>
          <cell r="G389">
            <v>284806.65999999997</v>
          </cell>
          <cell r="H389">
            <v>467891.63</v>
          </cell>
          <cell r="I389">
            <v>309487.89</v>
          </cell>
          <cell r="J389">
            <v>416504.63</v>
          </cell>
          <cell r="K389">
            <v>467891.63</v>
          </cell>
          <cell r="L389">
            <v>356152.03</v>
          </cell>
          <cell r="M389">
            <v>416504.63</v>
          </cell>
          <cell r="N389">
            <v>381101.96</v>
          </cell>
        </row>
        <row r="390">
          <cell r="C390" t="str">
            <v>Student Recruitment</v>
          </cell>
          <cell r="D390">
            <v>755643.31</v>
          </cell>
          <cell r="E390">
            <v>648890.29</v>
          </cell>
          <cell r="F390">
            <v>915655.88</v>
          </cell>
          <cell r="G390">
            <v>755643.31</v>
          </cell>
          <cell r="H390">
            <v>930738.79</v>
          </cell>
          <cell r="I390">
            <v>915655.88</v>
          </cell>
          <cell r="J390">
            <v>937683.91</v>
          </cell>
          <cell r="K390">
            <v>930738.79</v>
          </cell>
          <cell r="L390">
            <v>959965.2</v>
          </cell>
          <cell r="M390">
            <v>937683.91</v>
          </cell>
          <cell r="N390">
            <v>1272546.7</v>
          </cell>
        </row>
        <row r="391">
          <cell r="B391" t="str">
            <v>Enrolment Services Total</v>
          </cell>
          <cell r="D391">
            <v>4116335.7600000002</v>
          </cell>
          <cell r="E391">
            <v>3711189.2800000003</v>
          </cell>
          <cell r="F391">
            <v>4940454.9400000004</v>
          </cell>
          <cell r="G391">
            <v>4116335.7600000002</v>
          </cell>
          <cell r="H391">
            <v>5550198.0700000003</v>
          </cell>
          <cell r="I391">
            <v>4940454.9400000004</v>
          </cell>
          <cell r="J391">
            <v>5965075.4899999993</v>
          </cell>
          <cell r="K391">
            <v>5550198.0700000003</v>
          </cell>
          <cell r="L391">
            <v>6144067.6100000013</v>
          </cell>
          <cell r="M391">
            <v>5965075.4899999993</v>
          </cell>
          <cell r="N391">
            <v>6919155.0200000005</v>
          </cell>
        </row>
        <row r="392">
          <cell r="B392" t="str">
            <v>Housing and Student Life</v>
          </cell>
          <cell r="C392" t="str">
            <v>Housing and Student Life</v>
          </cell>
          <cell r="D392">
            <v>48418.64</v>
          </cell>
          <cell r="E392">
            <v>50971.31</v>
          </cell>
          <cell r="F392">
            <v>61979.41</v>
          </cell>
          <cell r="G392">
            <v>48418.64</v>
          </cell>
          <cell r="H392">
            <v>63768.2</v>
          </cell>
          <cell r="I392">
            <v>61979.41</v>
          </cell>
          <cell r="J392">
            <v>65354.39</v>
          </cell>
          <cell r="K392">
            <v>63768.2</v>
          </cell>
          <cell r="L392">
            <v>20513.810000000001</v>
          </cell>
          <cell r="M392">
            <v>65354.39</v>
          </cell>
          <cell r="N392">
            <v>0</v>
          </cell>
        </row>
        <row r="393">
          <cell r="B393" t="str">
            <v>Housing and Student Life Total</v>
          </cell>
          <cell r="D393">
            <v>48418.64</v>
          </cell>
          <cell r="E393">
            <v>50971.31</v>
          </cell>
          <cell r="F393">
            <v>61979.41</v>
          </cell>
          <cell r="G393">
            <v>48418.64</v>
          </cell>
          <cell r="H393">
            <v>63768.2</v>
          </cell>
          <cell r="I393">
            <v>61979.41</v>
          </cell>
          <cell r="J393">
            <v>65354.39</v>
          </cell>
          <cell r="K393">
            <v>63768.2</v>
          </cell>
          <cell r="L393">
            <v>20513.810000000001</v>
          </cell>
          <cell r="M393">
            <v>65354.39</v>
          </cell>
          <cell r="N393">
            <v>0</v>
          </cell>
        </row>
        <row r="394">
          <cell r="B394" t="str">
            <v>Registrar's Office</v>
          </cell>
          <cell r="C394" t="str">
            <v>Academic Info &amp; Protocols</v>
          </cell>
          <cell r="D394">
            <v>649413.79</v>
          </cell>
          <cell r="E394">
            <v>356103.28</v>
          </cell>
          <cell r="F394">
            <v>769415.4</v>
          </cell>
          <cell r="G394">
            <v>649413.79</v>
          </cell>
          <cell r="H394">
            <v>615133.01</v>
          </cell>
          <cell r="I394">
            <v>769415.4</v>
          </cell>
          <cell r="J394">
            <v>612200.73</v>
          </cell>
          <cell r="K394">
            <v>615133.01</v>
          </cell>
          <cell r="L394">
            <v>561237.99</v>
          </cell>
          <cell r="M394">
            <v>612200.73</v>
          </cell>
          <cell r="N394">
            <v>703641.72</v>
          </cell>
        </row>
        <row r="395">
          <cell r="C395" t="str">
            <v>Registrar's Office</v>
          </cell>
          <cell r="D395">
            <v>893522.23</v>
          </cell>
          <cell r="E395">
            <v>1751180.05</v>
          </cell>
          <cell r="F395">
            <v>601540.85</v>
          </cell>
          <cell r="G395">
            <v>893522.23</v>
          </cell>
          <cell r="H395">
            <v>621080.67000000004</v>
          </cell>
          <cell r="I395">
            <v>601540.85</v>
          </cell>
          <cell r="J395">
            <v>664973.29</v>
          </cell>
          <cell r="K395">
            <v>621080.67000000004</v>
          </cell>
          <cell r="L395">
            <v>502075.24</v>
          </cell>
          <cell r="M395">
            <v>664973.29</v>
          </cell>
          <cell r="N395">
            <v>503489.69</v>
          </cell>
        </row>
        <row r="396">
          <cell r="C396" t="str">
            <v>Student Support</v>
          </cell>
          <cell r="D396">
            <v>407447.18</v>
          </cell>
          <cell r="E396">
            <v>0</v>
          </cell>
          <cell r="F396">
            <v>432041.56</v>
          </cell>
          <cell r="G396">
            <v>407447.18</v>
          </cell>
          <cell r="H396">
            <v>461926.76</v>
          </cell>
          <cell r="I396">
            <v>432041.56</v>
          </cell>
          <cell r="J396">
            <v>470994.93</v>
          </cell>
          <cell r="K396">
            <v>461926.76</v>
          </cell>
          <cell r="L396">
            <v>487583</v>
          </cell>
          <cell r="M396">
            <v>470994.93</v>
          </cell>
          <cell r="N396">
            <v>701796.43</v>
          </cell>
        </row>
        <row r="397">
          <cell r="C397" t="str">
            <v>Systems and Schedules</v>
          </cell>
          <cell r="D397">
            <v>355706.58</v>
          </cell>
          <cell r="E397">
            <v>93174.3</v>
          </cell>
          <cell r="F397">
            <v>543418.61</v>
          </cell>
          <cell r="G397">
            <v>355706.58</v>
          </cell>
          <cell r="H397">
            <v>743964.37</v>
          </cell>
          <cell r="I397">
            <v>543418.61</v>
          </cell>
          <cell r="J397">
            <v>751350.57</v>
          </cell>
          <cell r="K397">
            <v>743964.37</v>
          </cell>
          <cell r="L397">
            <v>768079.89</v>
          </cell>
          <cell r="M397">
            <v>751350.57</v>
          </cell>
          <cell r="N397">
            <v>513990.66</v>
          </cell>
        </row>
        <row r="398">
          <cell r="B398" t="str">
            <v>Registrar's Office Total</v>
          </cell>
          <cell r="D398">
            <v>2306089.7799999998</v>
          </cell>
          <cell r="E398">
            <v>2200457.63</v>
          </cell>
          <cell r="F398">
            <v>2346416.42</v>
          </cell>
          <cell r="G398">
            <v>2306089.7799999998</v>
          </cell>
          <cell r="H398">
            <v>2442104.81</v>
          </cell>
          <cell r="I398">
            <v>2346416.42</v>
          </cell>
          <cell r="J398">
            <v>2499519.52</v>
          </cell>
          <cell r="K398">
            <v>2442104.81</v>
          </cell>
          <cell r="L398">
            <v>2318976.12</v>
          </cell>
          <cell r="M398">
            <v>2499519.52</v>
          </cell>
          <cell r="N398">
            <v>2422918.5</v>
          </cell>
        </row>
        <row r="399">
          <cell r="B399" t="str">
            <v>Student Life</v>
          </cell>
          <cell r="C399" t="str">
            <v>Student Life</v>
          </cell>
          <cell r="D399">
            <v>146316.10999999999</v>
          </cell>
          <cell r="E399">
            <v>152997.35999999999</v>
          </cell>
          <cell r="F399">
            <v>102980.71</v>
          </cell>
          <cell r="G399">
            <v>146316.10999999999</v>
          </cell>
          <cell r="H399">
            <v>102143.66</v>
          </cell>
          <cell r="I399">
            <v>102980.71</v>
          </cell>
          <cell r="J399">
            <v>82594.320000000007</v>
          </cell>
          <cell r="K399">
            <v>102143.66</v>
          </cell>
          <cell r="L399">
            <v>350187.05</v>
          </cell>
          <cell r="M399">
            <v>82594.320000000007</v>
          </cell>
        </row>
        <row r="400">
          <cell r="B400" t="str">
            <v>Student Life Total</v>
          </cell>
          <cell r="D400">
            <v>146316.10999999999</v>
          </cell>
          <cell r="E400">
            <v>152997.35999999999</v>
          </cell>
          <cell r="F400">
            <v>102980.71</v>
          </cell>
          <cell r="G400">
            <v>146316.10999999999</v>
          </cell>
          <cell r="H400">
            <v>102143.66</v>
          </cell>
          <cell r="I400">
            <v>102980.71</v>
          </cell>
          <cell r="J400">
            <v>82594.320000000007</v>
          </cell>
          <cell r="K400">
            <v>102143.66</v>
          </cell>
          <cell r="L400">
            <v>350187.05</v>
          </cell>
          <cell r="M400">
            <v>82594.320000000007</v>
          </cell>
        </row>
        <row r="401">
          <cell r="B401" t="str">
            <v>Student Services</v>
          </cell>
          <cell r="C401" t="str">
            <v>Aboriginal Student Centre</v>
          </cell>
          <cell r="D401">
            <v>218115.43</v>
          </cell>
          <cell r="E401">
            <v>234005.24</v>
          </cell>
          <cell r="F401">
            <v>288743.89</v>
          </cell>
          <cell r="G401">
            <v>218115.43</v>
          </cell>
          <cell r="H401">
            <v>315484.38</v>
          </cell>
          <cell r="I401">
            <v>288743.89</v>
          </cell>
          <cell r="J401">
            <v>315257.71999999997</v>
          </cell>
          <cell r="K401">
            <v>315484.38</v>
          </cell>
          <cell r="L401">
            <v>353333.65</v>
          </cell>
          <cell r="M401">
            <v>315257.71999999997</v>
          </cell>
        </row>
        <row r="402">
          <cell r="C402" t="str">
            <v>Academic Learning Services</v>
          </cell>
          <cell r="D402">
            <v>243115.08</v>
          </cell>
          <cell r="E402">
            <v>246065.12</v>
          </cell>
          <cell r="F402">
            <v>268103.42</v>
          </cell>
          <cell r="G402">
            <v>243115.08</v>
          </cell>
          <cell r="H402">
            <v>346900.15</v>
          </cell>
          <cell r="I402">
            <v>268103.42</v>
          </cell>
          <cell r="J402">
            <v>329102.78000000003</v>
          </cell>
          <cell r="K402">
            <v>346900.15</v>
          </cell>
          <cell r="L402">
            <v>306082.42</v>
          </cell>
          <cell r="M402">
            <v>329102.78000000003</v>
          </cell>
        </row>
        <row r="403">
          <cell r="C403" t="str">
            <v>International Centre for Students</v>
          </cell>
          <cell r="D403">
            <v>458196.33</v>
          </cell>
          <cell r="E403">
            <v>464127.16</v>
          </cell>
          <cell r="F403">
            <v>511543.82</v>
          </cell>
          <cell r="G403">
            <v>458196.33</v>
          </cell>
          <cell r="H403">
            <v>501961.03</v>
          </cell>
          <cell r="I403">
            <v>511543.82</v>
          </cell>
          <cell r="J403">
            <v>523891.75</v>
          </cell>
          <cell r="K403">
            <v>501961.03</v>
          </cell>
          <cell r="L403">
            <v>524947.18999999994</v>
          </cell>
          <cell r="M403">
            <v>523891.75</v>
          </cell>
        </row>
        <row r="404">
          <cell r="C404" t="str">
            <v>Student Advocacy &amp; Accessibility</v>
          </cell>
          <cell r="D404">
            <v>1058580.2</v>
          </cell>
          <cell r="E404">
            <v>956926.34</v>
          </cell>
          <cell r="F404">
            <v>1234410.1499999999</v>
          </cell>
          <cell r="G404">
            <v>1058580.2</v>
          </cell>
          <cell r="H404">
            <v>1292489.72</v>
          </cell>
          <cell r="I404">
            <v>1234410.1499999999</v>
          </cell>
          <cell r="J404">
            <v>1429932.65</v>
          </cell>
          <cell r="K404">
            <v>1292489.72</v>
          </cell>
          <cell r="L404">
            <v>1683385.98</v>
          </cell>
          <cell r="M404">
            <v>1429932.65</v>
          </cell>
        </row>
        <row r="405">
          <cell r="C405" t="str">
            <v>Student Counselling &amp; Career Ctr.</v>
          </cell>
          <cell r="D405">
            <v>1220908.55</v>
          </cell>
          <cell r="E405">
            <v>1104223.42</v>
          </cell>
          <cell r="F405">
            <v>1342630.71</v>
          </cell>
          <cell r="G405">
            <v>1220908.55</v>
          </cell>
          <cell r="H405">
            <v>1276350.4099999999</v>
          </cell>
          <cell r="I405">
            <v>1342630.71</v>
          </cell>
          <cell r="J405">
            <v>1306758.1100000001</v>
          </cell>
          <cell r="K405">
            <v>1276350.4099999999</v>
          </cell>
          <cell r="L405">
            <v>1464371.08</v>
          </cell>
          <cell r="M405">
            <v>1306758.1100000001</v>
          </cell>
        </row>
        <row r="406">
          <cell r="C406" t="str">
            <v>Student Services</v>
          </cell>
          <cell r="D406">
            <v>627419.6</v>
          </cell>
          <cell r="E406">
            <v>454060</v>
          </cell>
          <cell r="F406">
            <v>637728.74</v>
          </cell>
          <cell r="G406">
            <v>627419.6</v>
          </cell>
          <cell r="H406">
            <v>759998.51</v>
          </cell>
          <cell r="I406">
            <v>637728.74</v>
          </cell>
          <cell r="J406">
            <v>818554.67</v>
          </cell>
          <cell r="K406">
            <v>759998.51</v>
          </cell>
          <cell r="L406">
            <v>827131.1</v>
          </cell>
          <cell r="M406">
            <v>818554.67</v>
          </cell>
        </row>
        <row r="407">
          <cell r="C407" t="str">
            <v>Student Services Bannatyne</v>
          </cell>
          <cell r="L407">
            <v>34920.559999999998</v>
          </cell>
          <cell r="M407">
            <v>0</v>
          </cell>
        </row>
        <row r="408">
          <cell r="C408" t="str">
            <v>University Health Services</v>
          </cell>
          <cell r="D408">
            <v>761331.49</v>
          </cell>
          <cell r="E408">
            <v>732681.8</v>
          </cell>
          <cell r="F408">
            <v>814550.11</v>
          </cell>
          <cell r="G408">
            <v>761331.49</v>
          </cell>
          <cell r="H408">
            <v>704077.73</v>
          </cell>
          <cell r="I408">
            <v>814550.11</v>
          </cell>
          <cell r="J408">
            <v>770256.68</v>
          </cell>
          <cell r="K408">
            <v>704077.73</v>
          </cell>
          <cell r="L408">
            <v>763267.75</v>
          </cell>
          <cell r="M408">
            <v>770256.68</v>
          </cell>
        </row>
        <row r="409">
          <cell r="B409" t="str">
            <v>Student Services Total</v>
          </cell>
          <cell r="D409">
            <v>4587666.68</v>
          </cell>
          <cell r="E409">
            <v>4192089.08</v>
          </cell>
          <cell r="F409">
            <v>5097710.8400000008</v>
          </cell>
          <cell r="G409">
            <v>4587666.68</v>
          </cell>
          <cell r="H409">
            <v>5197261.93</v>
          </cell>
          <cell r="I409">
            <v>5097710.8400000008</v>
          </cell>
          <cell r="J409">
            <v>5493754.3599999994</v>
          </cell>
          <cell r="K409">
            <v>5197261.93</v>
          </cell>
          <cell r="L409">
            <v>5957439.7299999995</v>
          </cell>
          <cell r="M409">
            <v>5493754.3599999994</v>
          </cell>
        </row>
        <row r="410">
          <cell r="B410" t="str">
            <v>University 1</v>
          </cell>
          <cell r="C410" t="str">
            <v>University 1</v>
          </cell>
          <cell r="D410">
            <v>1068503.9099999999</v>
          </cell>
          <cell r="E410">
            <v>974662.96</v>
          </cell>
          <cell r="F410">
            <v>1236474.33</v>
          </cell>
          <cell r="G410">
            <v>1068503.9099999999</v>
          </cell>
          <cell r="H410">
            <v>1338574.33</v>
          </cell>
          <cell r="I410">
            <v>1236474.33</v>
          </cell>
          <cell r="J410">
            <v>1375635.4</v>
          </cell>
          <cell r="K410">
            <v>1338574.33</v>
          </cell>
          <cell r="L410">
            <v>1320235.24</v>
          </cell>
          <cell r="M410">
            <v>1375635.4</v>
          </cell>
        </row>
        <row r="411">
          <cell r="B411" t="str">
            <v>University 1 Total</v>
          </cell>
          <cell r="D411">
            <v>1068503.9099999999</v>
          </cell>
          <cell r="E411">
            <v>974662.96</v>
          </cell>
          <cell r="F411">
            <v>1236474.33</v>
          </cell>
          <cell r="G411">
            <v>1068503.9099999999</v>
          </cell>
          <cell r="H411">
            <v>1338574.33</v>
          </cell>
          <cell r="I411">
            <v>1236474.33</v>
          </cell>
          <cell r="J411">
            <v>1375635.4</v>
          </cell>
          <cell r="K411">
            <v>1338574.33</v>
          </cell>
          <cell r="L411">
            <v>1320235.24</v>
          </cell>
          <cell r="M411">
            <v>1375635.4</v>
          </cell>
        </row>
        <row r="412">
          <cell r="B412" t="str">
            <v>Vice Provost (Students)</v>
          </cell>
          <cell r="C412" t="str">
            <v>Vice Provost (Students)</v>
          </cell>
          <cell r="D412">
            <v>335508.32</v>
          </cell>
          <cell r="E412">
            <v>577075.43999999994</v>
          </cell>
          <cell r="F412">
            <v>371637.41</v>
          </cell>
          <cell r="G412">
            <v>335508.32</v>
          </cell>
          <cell r="H412">
            <v>343425.15</v>
          </cell>
          <cell r="I412">
            <v>371637.41</v>
          </cell>
          <cell r="J412">
            <v>308998.71999999997</v>
          </cell>
          <cell r="K412">
            <v>343425.15</v>
          </cell>
          <cell r="L412">
            <v>674899.63</v>
          </cell>
          <cell r="M412">
            <v>308998.71999999997</v>
          </cell>
          <cell r="N412">
            <v>644887.06999999995</v>
          </cell>
        </row>
        <row r="413">
          <cell r="B413" t="str">
            <v>Vice Provost (Students) Total</v>
          </cell>
          <cell r="D413">
            <v>335508.32</v>
          </cell>
          <cell r="E413">
            <v>577075.43999999994</v>
          </cell>
          <cell r="F413">
            <v>371637.41</v>
          </cell>
          <cell r="G413">
            <v>335508.32</v>
          </cell>
          <cell r="H413">
            <v>343425.15</v>
          </cell>
          <cell r="I413">
            <v>371637.41</v>
          </cell>
          <cell r="J413">
            <v>308998.71999999997</v>
          </cell>
          <cell r="K413">
            <v>343425.15</v>
          </cell>
          <cell r="L413">
            <v>674899.63</v>
          </cell>
          <cell r="M413">
            <v>308998.71999999997</v>
          </cell>
          <cell r="N413">
            <v>644887.06999999995</v>
          </cell>
        </row>
        <row r="414">
          <cell r="B414" t="str">
            <v>Student Support</v>
          </cell>
          <cell r="C414" t="str">
            <v>Student Advocacy &amp; Accessibility</v>
          </cell>
          <cell r="N414">
            <v>1885212.36</v>
          </cell>
        </row>
        <row r="415">
          <cell r="C415" t="str">
            <v>Student Services</v>
          </cell>
          <cell r="N415">
            <v>955231.45</v>
          </cell>
        </row>
        <row r="416">
          <cell r="C416" t="str">
            <v>University Health Services</v>
          </cell>
          <cell r="N416">
            <v>760331.49</v>
          </cell>
        </row>
        <row r="417">
          <cell r="C417" t="str">
            <v>Student Counselling</v>
          </cell>
          <cell r="N417">
            <v>1168613.8500000001</v>
          </cell>
        </row>
        <row r="418">
          <cell r="B418" t="str">
            <v>Student Support Total</v>
          </cell>
          <cell r="N418">
            <v>4769389.1500000004</v>
          </cell>
        </row>
        <row r="419">
          <cell r="B419" t="str">
            <v>Student Academic Success</v>
          </cell>
          <cell r="C419" t="str">
            <v>Academic Learning Services</v>
          </cell>
          <cell r="N419">
            <v>455814.88</v>
          </cell>
        </row>
        <row r="420">
          <cell r="C420" t="str">
            <v>University 1</v>
          </cell>
          <cell r="N420">
            <v>1328582.95</v>
          </cell>
        </row>
        <row r="421">
          <cell r="B421" t="str">
            <v>Student Academic Success Total</v>
          </cell>
          <cell r="N421">
            <v>1784397.83</v>
          </cell>
        </row>
        <row r="422">
          <cell r="D422">
            <v>12608839.200000001</v>
          </cell>
          <cell r="E422">
            <v>11859443.060000001</v>
          </cell>
          <cell r="F422">
            <v>14157654.059999999</v>
          </cell>
          <cell r="G422">
            <v>12608839.200000001</v>
          </cell>
          <cell r="H422">
            <v>15037476.150000002</v>
          </cell>
          <cell r="I422">
            <v>14157654.059999999</v>
          </cell>
          <cell r="J422">
            <v>15790932.199999999</v>
          </cell>
          <cell r="K422">
            <v>15037476.150000002</v>
          </cell>
          <cell r="L422">
            <v>16786319.190000001</v>
          </cell>
          <cell r="M422">
            <v>15790932.199999999</v>
          </cell>
          <cell r="N422">
            <v>16540747.57</v>
          </cell>
        </row>
        <row r="423">
          <cell r="B423" t="str">
            <v xml:space="preserve">Associate VP (Finance) </v>
          </cell>
          <cell r="C423" t="str">
            <v xml:space="preserve">Associate VP (Finance) </v>
          </cell>
          <cell r="D423">
            <v>0</v>
          </cell>
          <cell r="E423">
            <v>0</v>
          </cell>
        </row>
        <row r="424">
          <cell r="B424" t="str">
            <v>Associate VP (Finance)  Total</v>
          </cell>
          <cell r="D424">
            <v>0</v>
          </cell>
          <cell r="E424">
            <v>0</v>
          </cell>
        </row>
        <row r="425">
          <cell r="B425" t="str">
            <v>General University Capital Projects</v>
          </cell>
          <cell r="C425" t="str">
            <v>General University Capital Projects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 t="str">
            <v>General University Capital Projects Total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 t="str">
            <v>University Tuition Orgs</v>
          </cell>
          <cell r="C427" t="str">
            <v>University Tuition Orgs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B428" t="str">
            <v>University Tuition Orgs Total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B429" t="str">
            <v>Fair Practice &amp; Legal Affairs</v>
          </cell>
          <cell r="C429" t="str">
            <v>Fair Practice &amp; Legal Affairs</v>
          </cell>
          <cell r="N429">
            <v>1956433.65</v>
          </cell>
        </row>
        <row r="430">
          <cell r="B430" t="str">
            <v>Fair Practice &amp; Legal Affairs Total</v>
          </cell>
          <cell r="N430">
            <v>1956433.65</v>
          </cell>
        </row>
        <row r="431">
          <cell r="B431" t="str">
            <v>Risk Management &amp; Security</v>
          </cell>
          <cell r="C431" t="str">
            <v>Security Services</v>
          </cell>
          <cell r="N431">
            <v>2461455.91</v>
          </cell>
        </row>
        <row r="432">
          <cell r="C432" t="str">
            <v>Risk Management &amp; Security</v>
          </cell>
          <cell r="N432">
            <v>416449.5</v>
          </cell>
        </row>
        <row r="433">
          <cell r="B433" t="str">
            <v>Risk Management &amp; Security Total</v>
          </cell>
          <cell r="N433">
            <v>2877905.41</v>
          </cell>
        </row>
        <row r="434">
          <cell r="B434" t="str">
            <v>Office of Continuous Improvement</v>
          </cell>
          <cell r="C434" t="str">
            <v>Office of Continuous Improvement</v>
          </cell>
          <cell r="N434">
            <v>726801.45</v>
          </cell>
        </row>
        <row r="435">
          <cell r="B435" t="str">
            <v>Office of Continuous Improvement Total</v>
          </cell>
          <cell r="N435">
            <v>726801.45</v>
          </cell>
        </row>
        <row r="436">
          <cell r="B436" t="str">
            <v>Aramark Caretaking</v>
          </cell>
          <cell r="C436" t="str">
            <v>Aramark Caretaking</v>
          </cell>
          <cell r="N436">
            <v>7804391.2300000004</v>
          </cell>
        </row>
        <row r="437">
          <cell r="B437" t="str">
            <v>Aramark Caretaking Total</v>
          </cell>
          <cell r="N437">
            <v>7804391.2300000004</v>
          </cell>
        </row>
        <row r="438">
          <cell r="B438" t="str">
            <v>Campus Planning Office</v>
          </cell>
          <cell r="C438" t="str">
            <v>Campus Planning Office</v>
          </cell>
          <cell r="N438">
            <v>1073862.77</v>
          </cell>
        </row>
        <row r="439">
          <cell r="B439" t="str">
            <v>Campus Planning Office Total</v>
          </cell>
          <cell r="N439">
            <v>1073862.77</v>
          </cell>
        </row>
        <row r="440">
          <cell r="B440" t="str">
            <v>Sustainability Office</v>
          </cell>
          <cell r="C440" t="str">
            <v>Sustainability Office</v>
          </cell>
          <cell r="N440">
            <v>39008.980000000003</v>
          </cell>
        </row>
        <row r="441">
          <cell r="B441" t="str">
            <v>Sustainability Office Total</v>
          </cell>
          <cell r="N441">
            <v>39008.980000000003</v>
          </cell>
        </row>
        <row r="442">
          <cell r="B442" t="str">
            <v>Smartpark</v>
          </cell>
          <cell r="C442" t="str">
            <v>SmartPark</v>
          </cell>
          <cell r="N442">
            <v>0</v>
          </cell>
        </row>
        <row r="443">
          <cell r="B443" t="str">
            <v>Smartpark Total</v>
          </cell>
          <cell r="N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N444">
            <v>14478403.490000002</v>
          </cell>
        </row>
        <row r="445">
          <cell r="D445">
            <v>354689759.11000055</v>
          </cell>
          <cell r="E445">
            <v>315860783.15000004</v>
          </cell>
          <cell r="F445">
            <v>382776680.35999984</v>
          </cell>
          <cell r="G445">
            <v>334039777.95000029</v>
          </cell>
          <cell r="H445">
            <v>428369006.69000018</v>
          </cell>
          <cell r="I445">
            <v>363175230.38999987</v>
          </cell>
          <cell r="J445">
            <v>418182511.79000026</v>
          </cell>
          <cell r="K445">
            <v>406166812.16000015</v>
          </cell>
          <cell r="L445">
            <v>433709889.62999994</v>
          </cell>
          <cell r="M445">
            <v>394026848.40000027</v>
          </cell>
          <cell r="N445">
            <v>463220895.6499998</v>
          </cell>
        </row>
      </sheetData>
      <sheetData sheetId="4">
        <row r="1">
          <cell r="B1" t="str">
            <v>FULL-TIME EQUIVALENT (FTE) STAFF BY FACULTY/ADMINISTRATIVE UNIT, EMPLOYEE TYPE AND TENURE CLASSIFICATION1</v>
          </cell>
        </row>
        <row r="2">
          <cell r="B2" t="str">
            <v>Fiscal Year 2012-2013</v>
          </cell>
        </row>
        <row r="3">
          <cell r="B3" t="str">
            <v>Includes Staff Paid from Operating Funds2,3</v>
          </cell>
        </row>
        <row r="5">
          <cell r="C5" t="str">
            <v>Professor</v>
          </cell>
          <cell r="E5" t="str">
            <v>Associate</v>
          </cell>
          <cell r="G5" t="str">
            <v>Assistant</v>
          </cell>
          <cell r="I5" t="str">
            <v>Lecturer</v>
          </cell>
          <cell r="J5" t="str">
            <v>Instructor</v>
          </cell>
          <cell r="K5" t="str">
            <v>Other Teaching Academics4</v>
          </cell>
          <cell r="M5" t="str">
            <v>Total</v>
          </cell>
          <cell r="N5" t="str">
            <v>Non-teaching Academics5</v>
          </cell>
          <cell r="P5" t="str">
            <v>Total</v>
          </cell>
          <cell r="Q5" t="str">
            <v>Librarians</v>
          </cell>
          <cell r="R5" t="str">
            <v>Support</v>
          </cell>
          <cell r="T5" t="str">
            <v>Total</v>
          </cell>
        </row>
        <row r="6">
          <cell r="C6" t="str">
            <v>Full</v>
          </cell>
          <cell r="E6" t="str">
            <v>Full</v>
          </cell>
          <cell r="G6" t="str">
            <v>Full</v>
          </cell>
          <cell r="I6" t="str">
            <v>Full</v>
          </cell>
          <cell r="J6" t="str">
            <v>Full</v>
          </cell>
          <cell r="K6" t="str">
            <v>Full</v>
          </cell>
          <cell r="L6" t="str">
            <v>Part</v>
          </cell>
          <cell r="M6" t="str">
            <v>Teaching</v>
          </cell>
          <cell r="N6" t="str">
            <v>Full</v>
          </cell>
          <cell r="O6" t="str">
            <v>Part</v>
          </cell>
          <cell r="P6" t="str">
            <v>Academic</v>
          </cell>
          <cell r="Q6" t="str">
            <v>Full</v>
          </cell>
          <cell r="R6" t="str">
            <v>Full</v>
          </cell>
          <cell r="S6" t="str">
            <v>Part</v>
          </cell>
        </row>
        <row r="7">
          <cell r="C7" t="str">
            <v>Tenured/</v>
          </cell>
          <cell r="D7" t="str">
            <v>Non-tenure Track</v>
          </cell>
          <cell r="E7" t="str">
            <v>Tenured/</v>
          </cell>
          <cell r="F7" t="str">
            <v>Non-tenure Track</v>
          </cell>
          <cell r="G7" t="str">
            <v>Tenured/</v>
          </cell>
          <cell r="H7" t="str">
            <v>Non-tenure Track</v>
          </cell>
          <cell r="M7" t="str">
            <v>Academic</v>
          </cell>
        </row>
        <row r="8">
          <cell r="C8" t="str">
            <v>Tenure-Track</v>
          </cell>
          <cell r="E8" t="str">
            <v>Tenure-Track</v>
          </cell>
          <cell r="G8" t="str">
            <v>Tenure-Track</v>
          </cell>
        </row>
        <row r="10">
          <cell r="B10" t="str">
            <v>ACADEMIC UNITS</v>
          </cell>
        </row>
        <row r="11">
          <cell r="A11" t="str">
            <v>Agricultural &amp; Food Sciences - Total</v>
          </cell>
          <cell r="B11" t="str">
            <v>Agricultural &amp; Food Sciences</v>
          </cell>
          <cell r="C11">
            <v>38</v>
          </cell>
          <cell r="D11" t="str">
            <v>.</v>
          </cell>
          <cell r="E11">
            <v>12</v>
          </cell>
          <cell r="F11" t="str">
            <v>.</v>
          </cell>
          <cell r="G11">
            <v>10</v>
          </cell>
          <cell r="H11">
            <v>0.71994999999999998</v>
          </cell>
          <cell r="I11" t="str">
            <v>.</v>
          </cell>
          <cell r="J11">
            <v>6</v>
          </cell>
          <cell r="K11" t="str">
            <v>.</v>
          </cell>
          <cell r="L11">
            <v>0.38880000000000003</v>
          </cell>
          <cell r="M11">
            <v>67.108750000000001</v>
          </cell>
          <cell r="N11">
            <v>6.4457499999999994</v>
          </cell>
          <cell r="O11">
            <v>3.4778800000000003</v>
          </cell>
          <cell r="P11">
            <v>77.032380000000003</v>
          </cell>
          <cell r="Q11" t="str">
            <v>.</v>
          </cell>
          <cell r="R11">
            <v>80.520009999999999</v>
          </cell>
          <cell r="S11">
            <v>3.0497399999999999</v>
          </cell>
          <cell r="T11">
            <v>160.60212999999999</v>
          </cell>
        </row>
        <row r="12">
          <cell r="A12" t="str">
            <v>Architecture - Total</v>
          </cell>
          <cell r="B12" t="str">
            <v>Architecture</v>
          </cell>
          <cell r="C12">
            <v>9</v>
          </cell>
          <cell r="D12" t="str">
            <v>.</v>
          </cell>
          <cell r="E12">
            <v>17</v>
          </cell>
          <cell r="F12" t="str">
            <v>.</v>
          </cell>
          <cell r="G12">
            <v>8</v>
          </cell>
          <cell r="H12" t="str">
            <v>.</v>
          </cell>
          <cell r="I12" t="str">
            <v>.</v>
          </cell>
          <cell r="J12">
            <v>2.75075</v>
          </cell>
          <cell r="K12" t="str">
            <v>.</v>
          </cell>
          <cell r="L12">
            <v>2.6798000000000002</v>
          </cell>
          <cell r="M12">
            <v>39.430549999999997</v>
          </cell>
          <cell r="N12" t="str">
            <v>.</v>
          </cell>
          <cell r="O12">
            <v>1.7436999999999998</v>
          </cell>
          <cell r="P12">
            <v>41.174249999999994</v>
          </cell>
          <cell r="Q12" t="str">
            <v>.</v>
          </cell>
          <cell r="R12">
            <v>12.10689</v>
          </cell>
          <cell r="S12">
            <v>4.2526399999999995</v>
          </cell>
          <cell r="T12">
            <v>57.533779999999993</v>
          </cell>
        </row>
        <row r="13">
          <cell r="A13" t="str">
            <v>Art - Total</v>
          </cell>
          <cell r="B13" t="str">
            <v>Art - School of</v>
          </cell>
          <cell r="C13">
            <v>6</v>
          </cell>
          <cell r="D13" t="str">
            <v>.</v>
          </cell>
          <cell r="E13">
            <v>4</v>
          </cell>
          <cell r="F13" t="str">
            <v>.</v>
          </cell>
          <cell r="G13">
            <v>7</v>
          </cell>
          <cell r="H13" t="str">
            <v>.</v>
          </cell>
          <cell r="I13">
            <v>1</v>
          </cell>
          <cell r="J13">
            <v>0.75075000000000003</v>
          </cell>
          <cell r="K13">
            <v>0.50049999999999994</v>
          </cell>
          <cell r="L13">
            <v>1.9766000000000004</v>
          </cell>
          <cell r="M13">
            <v>21.22785</v>
          </cell>
          <cell r="N13">
            <v>0.98175000000000001</v>
          </cell>
          <cell r="O13">
            <v>0.22592999999999999</v>
          </cell>
          <cell r="P13">
            <v>22.435530000000004</v>
          </cell>
          <cell r="Q13" t="str">
            <v>.</v>
          </cell>
          <cell r="R13">
            <v>7.3436500000000002</v>
          </cell>
          <cell r="S13">
            <v>1.8593299999999999</v>
          </cell>
          <cell r="T13">
            <v>31.638510000000004</v>
          </cell>
        </row>
        <row r="14">
          <cell r="A14" t="str">
            <v>Arts - Total</v>
          </cell>
          <cell r="B14" t="str">
            <v>Arts</v>
          </cell>
          <cell r="C14">
            <v>74</v>
          </cell>
          <cell r="D14" t="str">
            <v>.</v>
          </cell>
          <cell r="E14">
            <v>104</v>
          </cell>
          <cell r="F14">
            <v>1</v>
          </cell>
          <cell r="G14">
            <v>45</v>
          </cell>
          <cell r="H14">
            <v>0.92015000000000002</v>
          </cell>
          <cell r="I14">
            <v>2</v>
          </cell>
          <cell r="J14">
            <v>16.997250000000001</v>
          </cell>
          <cell r="K14" t="str">
            <v>.</v>
          </cell>
          <cell r="L14">
            <v>16.167420000000003</v>
          </cell>
          <cell r="M14">
            <v>260.08482000000004</v>
          </cell>
          <cell r="N14">
            <v>3.5496999999999996</v>
          </cell>
          <cell r="O14">
            <v>15.419980000000001</v>
          </cell>
          <cell r="P14">
            <v>279.05450000000002</v>
          </cell>
          <cell r="Q14" t="str">
            <v>.</v>
          </cell>
          <cell r="R14">
            <v>56.989220000000003</v>
          </cell>
          <cell r="S14">
            <v>11.432000000000002</v>
          </cell>
          <cell r="T14">
            <v>347.47572000000002</v>
          </cell>
        </row>
        <row r="15">
          <cell r="A15" t="str">
            <v>Business - Total</v>
          </cell>
          <cell r="B15" t="str">
            <v>Business - Asper School of</v>
          </cell>
          <cell r="C15">
            <v>20</v>
          </cell>
          <cell r="D15" t="str">
            <v>.</v>
          </cell>
          <cell r="E15">
            <v>20</v>
          </cell>
          <cell r="F15" t="str">
            <v>.</v>
          </cell>
          <cell r="G15">
            <v>15</v>
          </cell>
          <cell r="H15">
            <v>0.15784999999999999</v>
          </cell>
          <cell r="I15" t="str">
            <v>.</v>
          </cell>
          <cell r="J15" t="str">
            <v>.</v>
          </cell>
          <cell r="K15" t="str">
            <v>.</v>
          </cell>
          <cell r="L15">
            <v>5.0377999999999998</v>
          </cell>
          <cell r="M15">
            <v>60.195650000000001</v>
          </cell>
          <cell r="N15">
            <v>1</v>
          </cell>
          <cell r="O15">
            <v>4.1704699999999999</v>
          </cell>
          <cell r="P15">
            <v>65.366119999999995</v>
          </cell>
          <cell r="Q15" t="str">
            <v>.</v>
          </cell>
          <cell r="R15">
            <v>34.190359999999998</v>
          </cell>
          <cell r="S15">
            <v>4.1433100000000005</v>
          </cell>
          <cell r="T15">
            <v>103.69978999999999</v>
          </cell>
        </row>
        <row r="16">
          <cell r="A16" t="str">
            <v>Dentistry - Total</v>
          </cell>
          <cell r="B16" t="str">
            <v>Dentistry</v>
          </cell>
          <cell r="C16">
            <v>10</v>
          </cell>
          <cell r="D16" t="str">
            <v>.</v>
          </cell>
          <cell r="E16">
            <v>17.03614</v>
          </cell>
          <cell r="F16" t="str">
            <v>.</v>
          </cell>
          <cell r="G16">
            <v>15</v>
          </cell>
          <cell r="H16">
            <v>2.92015</v>
          </cell>
          <cell r="I16">
            <v>2.2464</v>
          </cell>
          <cell r="J16">
            <v>2</v>
          </cell>
          <cell r="K16" t="str">
            <v>.</v>
          </cell>
          <cell r="L16">
            <v>2.5842300000000002</v>
          </cell>
          <cell r="M16">
            <v>51.786920000000002</v>
          </cell>
          <cell r="N16">
            <v>2.0689599999999997</v>
          </cell>
          <cell r="O16">
            <v>5.3941100000000004</v>
          </cell>
          <cell r="P16">
            <v>59.249989999999997</v>
          </cell>
          <cell r="Q16" t="str">
            <v>.</v>
          </cell>
          <cell r="R16">
            <v>64.91995</v>
          </cell>
          <cell r="S16">
            <v>10.47898</v>
          </cell>
          <cell r="T16">
            <v>134.64892</v>
          </cell>
        </row>
        <row r="17">
          <cell r="A17" t="str">
            <v>Education - Total</v>
          </cell>
          <cell r="B17" t="str">
            <v>Education</v>
          </cell>
          <cell r="C17">
            <v>15</v>
          </cell>
          <cell r="D17" t="str">
            <v>.</v>
          </cell>
          <cell r="E17">
            <v>14</v>
          </cell>
          <cell r="F17" t="str">
            <v>.</v>
          </cell>
          <cell r="G17">
            <v>10</v>
          </cell>
          <cell r="H17">
            <v>1</v>
          </cell>
          <cell r="I17" t="str">
            <v>.</v>
          </cell>
          <cell r="J17">
            <v>5.4261900000000001</v>
          </cell>
          <cell r="K17" t="str">
            <v>.</v>
          </cell>
          <cell r="L17">
            <v>1.02495</v>
          </cell>
          <cell r="M17">
            <v>46.451139999999995</v>
          </cell>
          <cell r="N17">
            <v>0.76840000000000008</v>
          </cell>
          <cell r="O17">
            <v>7.1194000000000015</v>
          </cell>
          <cell r="P17">
            <v>54.338939999999994</v>
          </cell>
          <cell r="Q17" t="str">
            <v>.</v>
          </cell>
          <cell r="R17">
            <v>17.331250000000001</v>
          </cell>
          <cell r="S17">
            <v>2.8933600000000004</v>
          </cell>
          <cell r="T17">
            <v>74.563549999999992</v>
          </cell>
        </row>
        <row r="18">
          <cell r="A18" t="str">
            <v>Engineering - Total</v>
          </cell>
          <cell r="B18" t="str">
            <v>Engineering</v>
          </cell>
          <cell r="C18">
            <v>43</v>
          </cell>
          <cell r="D18" t="str">
            <v>.</v>
          </cell>
          <cell r="E18">
            <v>22</v>
          </cell>
          <cell r="F18" t="str">
            <v>.</v>
          </cell>
          <cell r="G18">
            <v>9</v>
          </cell>
          <cell r="H18" t="str">
            <v>.</v>
          </cell>
          <cell r="I18" t="str">
            <v>.</v>
          </cell>
          <cell r="J18">
            <v>6</v>
          </cell>
          <cell r="K18" t="str">
            <v>.</v>
          </cell>
          <cell r="L18">
            <v>0.27644999999999997</v>
          </cell>
          <cell r="M18">
            <v>80.276449999999997</v>
          </cell>
          <cell r="N18">
            <v>3.2099000000000002</v>
          </cell>
          <cell r="O18">
            <v>11.695620000000002</v>
          </cell>
          <cell r="P18">
            <v>95.181970000000007</v>
          </cell>
          <cell r="Q18" t="str">
            <v>.</v>
          </cell>
          <cell r="R18">
            <v>57.611660000000001</v>
          </cell>
          <cell r="S18">
            <v>7.4859499999999999</v>
          </cell>
          <cell r="T18">
            <v>160.27958000000001</v>
          </cell>
        </row>
        <row r="19">
          <cell r="A19" t="str">
            <v>Environment, Earth, and Resources - Total</v>
          </cell>
          <cell r="B19" t="str">
            <v>Environment, Earth, and Resources - Clayton H. Riddell Faculty of</v>
          </cell>
          <cell r="C19">
            <v>21</v>
          </cell>
          <cell r="D19" t="str">
            <v>.</v>
          </cell>
          <cell r="E19">
            <v>11</v>
          </cell>
          <cell r="F19" t="str">
            <v>.</v>
          </cell>
          <cell r="G19">
            <v>5</v>
          </cell>
          <cell r="H19" t="str">
            <v>.</v>
          </cell>
          <cell r="I19" t="str">
            <v>.</v>
          </cell>
          <cell r="J19">
            <v>6.5775000000000006</v>
          </cell>
          <cell r="K19" t="str">
            <v>.</v>
          </cell>
          <cell r="L19">
            <v>0.59804999999999997</v>
          </cell>
          <cell r="M19">
            <v>44.175550000000001</v>
          </cell>
          <cell r="N19">
            <v>0.24640000000000001</v>
          </cell>
          <cell r="O19">
            <v>2.7463099999999998</v>
          </cell>
          <cell r="P19">
            <v>47.168260000000004</v>
          </cell>
          <cell r="Q19" t="str">
            <v>.</v>
          </cell>
          <cell r="R19">
            <v>26.429850000000002</v>
          </cell>
          <cell r="S19">
            <v>2.0527699999999998</v>
          </cell>
          <cell r="T19">
            <v>75.650880000000001</v>
          </cell>
        </row>
        <row r="20">
          <cell r="A20" t="str">
            <v>Extended Education - Total</v>
          </cell>
          <cell r="B20" t="str">
            <v>Extended Education</v>
          </cell>
          <cell r="C20">
            <v>3</v>
          </cell>
          <cell r="D20" t="str">
            <v>.</v>
          </cell>
          <cell r="E20">
            <v>1</v>
          </cell>
          <cell r="F20" t="str">
            <v>.</v>
          </cell>
          <cell r="G20">
            <v>2</v>
          </cell>
          <cell r="H20" t="str">
            <v>.</v>
          </cell>
          <cell r="I20" t="str">
            <v>.</v>
          </cell>
          <cell r="J20">
            <v>20.956799999999998</v>
          </cell>
          <cell r="K20" t="str">
            <v>.</v>
          </cell>
          <cell r="L20">
            <v>0.99141000000000001</v>
          </cell>
          <cell r="M20">
            <v>27.948209999999996</v>
          </cell>
          <cell r="N20">
            <v>10.628349999999999</v>
          </cell>
          <cell r="O20">
            <v>9.0709499999999963</v>
          </cell>
          <cell r="P20">
            <v>47.64750999999999</v>
          </cell>
          <cell r="Q20" t="str">
            <v>.</v>
          </cell>
          <cell r="R20">
            <v>51.676019999999994</v>
          </cell>
          <cell r="S20">
            <v>5.8547900000000004</v>
          </cell>
          <cell r="T20">
            <v>105.17831999999997</v>
          </cell>
        </row>
        <row r="21">
          <cell r="A21" t="str">
            <v>Graduate Studies - Total</v>
          </cell>
          <cell r="B21" t="str">
            <v>Graduate Studies</v>
          </cell>
          <cell r="C21">
            <v>6</v>
          </cell>
          <cell r="D21" t="str">
            <v>.</v>
          </cell>
          <cell r="E21">
            <v>1</v>
          </cell>
          <cell r="F21" t="str">
            <v>.</v>
          </cell>
          <cell r="G21">
            <v>1</v>
          </cell>
          <cell r="H21" t="str">
            <v>.</v>
          </cell>
          <cell r="I21" t="str">
            <v>.</v>
          </cell>
          <cell r="J21" t="str">
            <v>.</v>
          </cell>
          <cell r="K21" t="str">
            <v>.</v>
          </cell>
          <cell r="L21" t="str">
            <v>.</v>
          </cell>
          <cell r="M21">
            <v>8</v>
          </cell>
          <cell r="N21" t="str">
            <v>.</v>
          </cell>
          <cell r="O21" t="str">
            <v>.</v>
          </cell>
          <cell r="P21">
            <v>8</v>
          </cell>
          <cell r="Q21" t="str">
            <v>.</v>
          </cell>
          <cell r="R21">
            <v>17.692550000000001</v>
          </cell>
          <cell r="S21">
            <v>0.56733</v>
          </cell>
          <cell r="T21">
            <v>26.259879999999999</v>
          </cell>
        </row>
        <row r="22">
          <cell r="A22" t="str">
            <v>Human Ecology - Total</v>
          </cell>
          <cell r="B22" t="str">
            <v>Human Ecology</v>
          </cell>
          <cell r="C22">
            <v>11</v>
          </cell>
          <cell r="D22" t="str">
            <v>.</v>
          </cell>
          <cell r="E22">
            <v>9</v>
          </cell>
          <cell r="F22" t="str">
            <v>.</v>
          </cell>
          <cell r="G22">
            <v>7</v>
          </cell>
          <cell r="H22" t="str">
            <v>.</v>
          </cell>
          <cell r="I22" t="str">
            <v>.</v>
          </cell>
          <cell r="J22">
            <v>2</v>
          </cell>
          <cell r="K22" t="str">
            <v>.</v>
          </cell>
          <cell r="L22">
            <v>2.0606</v>
          </cell>
          <cell r="M22">
            <v>31.060600000000001</v>
          </cell>
          <cell r="N22" t="str">
            <v>.</v>
          </cell>
          <cell r="O22">
            <v>1.5510299999999999</v>
          </cell>
          <cell r="P22">
            <v>32.611629999999998</v>
          </cell>
          <cell r="Q22" t="str">
            <v>.</v>
          </cell>
          <cell r="R22">
            <v>9.1415199999999999</v>
          </cell>
          <cell r="S22">
            <v>0.97436</v>
          </cell>
          <cell r="T22">
            <v>42.727509999999995</v>
          </cell>
        </row>
        <row r="23">
          <cell r="A23" t="str">
            <v>Kinesiology and Recreation Management - Total</v>
          </cell>
          <cell r="B23" t="str">
            <v>Kinesiology and Recreation Management</v>
          </cell>
          <cell r="C23">
            <v>7</v>
          </cell>
          <cell r="D23" t="str">
            <v>.</v>
          </cell>
          <cell r="E23">
            <v>1</v>
          </cell>
          <cell r="F23" t="str">
            <v>.</v>
          </cell>
          <cell r="G23">
            <v>12</v>
          </cell>
          <cell r="H23" t="str">
            <v>.</v>
          </cell>
          <cell r="I23" t="str">
            <v>.</v>
          </cell>
          <cell r="J23">
            <v>1.75075</v>
          </cell>
          <cell r="K23" t="str">
            <v>.</v>
          </cell>
          <cell r="L23">
            <v>2.9149999999999999E-2</v>
          </cell>
          <cell r="M23">
            <v>21.779900000000001</v>
          </cell>
          <cell r="N23">
            <v>0.96014999999999995</v>
          </cell>
          <cell r="O23">
            <v>1.2344300000000001</v>
          </cell>
          <cell r="P23">
            <v>23.97448</v>
          </cell>
          <cell r="Q23" t="str">
            <v>.</v>
          </cell>
          <cell r="R23">
            <v>5.0503199999999993</v>
          </cell>
          <cell r="S23">
            <v>5.9840000000000004E-2</v>
          </cell>
          <cell r="T23">
            <v>29.08464</v>
          </cell>
        </row>
        <row r="24">
          <cell r="A24" t="str">
            <v>Law - Total</v>
          </cell>
          <cell r="B24" t="str">
            <v>Law</v>
          </cell>
          <cell r="C24">
            <v>6.0248999999999997</v>
          </cell>
          <cell r="D24" t="str">
            <v>.</v>
          </cell>
          <cell r="E24">
            <v>8</v>
          </cell>
          <cell r="F24" t="str">
            <v>.</v>
          </cell>
          <cell r="G24">
            <v>4</v>
          </cell>
          <cell r="H24">
            <v>0.66605000000000003</v>
          </cell>
          <cell r="I24" t="str">
            <v>.</v>
          </cell>
          <cell r="J24">
            <v>2</v>
          </cell>
          <cell r="K24" t="str">
            <v>.</v>
          </cell>
          <cell r="L24">
            <v>1.7700000000000005</v>
          </cell>
          <cell r="M24">
            <v>22.460949999999997</v>
          </cell>
          <cell r="N24">
            <v>1.7132499999999999</v>
          </cell>
          <cell r="O24">
            <v>0.53960000000000008</v>
          </cell>
          <cell r="P24">
            <v>24.713799999999996</v>
          </cell>
          <cell r="Q24" t="str">
            <v>.</v>
          </cell>
          <cell r="R24">
            <v>12.780980000000001</v>
          </cell>
          <cell r="S24">
            <v>0.93089</v>
          </cell>
          <cell r="T24">
            <v>38.425669999999997</v>
          </cell>
        </row>
        <row r="25">
          <cell r="A25" t="str">
            <v>Medicine - Total</v>
          </cell>
          <cell r="B25" t="str">
            <v>Medicine</v>
          </cell>
          <cell r="C25">
            <v>85.781869999999998</v>
          </cell>
          <cell r="D25">
            <v>67.021070000000009</v>
          </cell>
          <cell r="E25">
            <v>28</v>
          </cell>
          <cell r="F25">
            <v>113.27706999999998</v>
          </cell>
          <cell r="G25">
            <v>24</v>
          </cell>
          <cell r="H25">
            <v>310.92877999999996</v>
          </cell>
          <cell r="I25">
            <v>11.997150000000001</v>
          </cell>
          <cell r="J25">
            <v>3.9553599999999998</v>
          </cell>
          <cell r="K25" t="str">
            <v>.</v>
          </cell>
          <cell r="L25">
            <v>0.52345000000000008</v>
          </cell>
          <cell r="M25">
            <v>645.48475000000008</v>
          </cell>
          <cell r="N25">
            <v>15.827249999999999</v>
          </cell>
          <cell r="O25">
            <v>22.548020000000001</v>
          </cell>
          <cell r="P25">
            <v>683.86002000000008</v>
          </cell>
          <cell r="Q25" t="str">
            <v>.</v>
          </cell>
          <cell r="R25">
            <v>194.02741999999995</v>
          </cell>
          <cell r="S25">
            <v>12.884099999999998</v>
          </cell>
          <cell r="T25">
            <v>890.77153999999996</v>
          </cell>
        </row>
        <row r="26">
          <cell r="A26" t="str">
            <v>Medical Rehabilitation - Total</v>
          </cell>
          <cell r="B26" t="str">
            <v>Medical Rehabilitation</v>
          </cell>
          <cell r="C26">
            <v>1</v>
          </cell>
          <cell r="D26" t="str">
            <v>.</v>
          </cell>
          <cell r="E26">
            <v>9</v>
          </cell>
          <cell r="F26" t="str">
            <v>.</v>
          </cell>
          <cell r="G26">
            <v>8</v>
          </cell>
          <cell r="H26">
            <v>1</v>
          </cell>
          <cell r="I26" t="str">
            <v>.</v>
          </cell>
          <cell r="J26">
            <v>10.2089</v>
          </cell>
          <cell r="K26" t="str">
            <v>.</v>
          </cell>
          <cell r="L26">
            <v>8.43337</v>
          </cell>
          <cell r="M26">
            <v>37.642269999999996</v>
          </cell>
          <cell r="N26">
            <v>0.35054999999999997</v>
          </cell>
          <cell r="O26">
            <v>0.25623000000000001</v>
          </cell>
          <cell r="P26">
            <v>38.249049999999997</v>
          </cell>
          <cell r="Q26" t="str">
            <v>.</v>
          </cell>
          <cell r="R26">
            <v>9.4662500000000005</v>
          </cell>
          <cell r="S26">
            <v>0.98799999999999999</v>
          </cell>
          <cell r="T26">
            <v>48.703299999999999</v>
          </cell>
        </row>
        <row r="27">
          <cell r="A27" t="str">
            <v>Music - Total</v>
          </cell>
          <cell r="B27" t="str">
            <v>Music - Marcel A. Desautels Faculty of</v>
          </cell>
          <cell r="C27">
            <v>4.0146600000000001</v>
          </cell>
          <cell r="D27" t="str">
            <v>.</v>
          </cell>
          <cell r="E27">
            <v>12</v>
          </cell>
          <cell r="F27" t="str">
            <v>.</v>
          </cell>
          <cell r="G27">
            <v>6</v>
          </cell>
          <cell r="H27" t="str">
            <v>.</v>
          </cell>
          <cell r="I27" t="str">
            <v>.</v>
          </cell>
          <cell r="J27">
            <v>3.2464</v>
          </cell>
          <cell r="K27" t="str">
            <v>.</v>
          </cell>
          <cell r="L27">
            <v>2.7496100000000001</v>
          </cell>
          <cell r="M27">
            <v>28.010670000000001</v>
          </cell>
          <cell r="N27">
            <v>0.98175000000000001</v>
          </cell>
          <cell r="O27">
            <v>1.06802</v>
          </cell>
          <cell r="P27">
            <v>30.060440000000003</v>
          </cell>
          <cell r="Q27" t="str">
            <v>.</v>
          </cell>
          <cell r="R27">
            <v>4.7430400000000006</v>
          </cell>
          <cell r="S27">
            <v>3.1307499999999999</v>
          </cell>
          <cell r="T27">
            <v>37.934230000000007</v>
          </cell>
        </row>
        <row r="28">
          <cell r="A28" t="str">
            <v>Nursing - Total</v>
          </cell>
          <cell r="B28" t="str">
            <v>Nursing</v>
          </cell>
          <cell r="C28">
            <v>7</v>
          </cell>
          <cell r="D28" t="str">
            <v>.</v>
          </cell>
          <cell r="E28">
            <v>12</v>
          </cell>
          <cell r="F28" t="str">
            <v>.</v>
          </cell>
          <cell r="G28">
            <v>6</v>
          </cell>
          <cell r="H28" t="str">
            <v>.</v>
          </cell>
          <cell r="I28">
            <v>1</v>
          </cell>
          <cell r="J28">
            <v>25.917490000000001</v>
          </cell>
          <cell r="K28" t="str">
            <v>.</v>
          </cell>
          <cell r="L28">
            <v>0.32220000000000004</v>
          </cell>
          <cell r="M28">
            <v>52.239690000000003</v>
          </cell>
          <cell r="N28">
            <v>16.962749999999996</v>
          </cell>
          <cell r="O28">
            <v>26.494299999999999</v>
          </cell>
          <cell r="P28">
            <v>95.696739999999991</v>
          </cell>
          <cell r="Q28" t="str">
            <v>.</v>
          </cell>
          <cell r="R28">
            <v>13.36843</v>
          </cell>
          <cell r="S28">
            <v>1.4329099999999999</v>
          </cell>
          <cell r="T28">
            <v>110.49808</v>
          </cell>
        </row>
        <row r="29">
          <cell r="A29" t="str">
            <v>Pharmacy - Total</v>
          </cell>
          <cell r="B29" t="str">
            <v>Pharmacy</v>
          </cell>
          <cell r="C29">
            <v>9</v>
          </cell>
          <cell r="D29" t="str">
            <v>.</v>
          </cell>
          <cell r="E29">
            <v>4</v>
          </cell>
          <cell r="F29" t="str">
            <v>.</v>
          </cell>
          <cell r="G29">
            <v>6</v>
          </cell>
          <cell r="H29" t="str">
            <v>.</v>
          </cell>
          <cell r="I29" t="str">
            <v>.</v>
          </cell>
          <cell r="J29">
            <v>4.8816500000000005</v>
          </cell>
          <cell r="K29" t="str">
            <v>.</v>
          </cell>
          <cell r="L29">
            <v>1.7611000000000001</v>
          </cell>
          <cell r="M29">
            <v>25.642749999999999</v>
          </cell>
          <cell r="N29" t="str">
            <v>.</v>
          </cell>
          <cell r="O29">
            <v>0.7702</v>
          </cell>
          <cell r="P29">
            <v>26.412949999999999</v>
          </cell>
          <cell r="Q29" t="str">
            <v>.</v>
          </cell>
          <cell r="R29">
            <v>8.3369499999999999</v>
          </cell>
          <cell r="S29">
            <v>0.67796000000000001</v>
          </cell>
          <cell r="T29">
            <v>35.427859999999995</v>
          </cell>
        </row>
        <row r="30">
          <cell r="A30" t="str">
            <v>Science - Total</v>
          </cell>
          <cell r="B30" t="str">
            <v>Science</v>
          </cell>
          <cell r="C30">
            <v>64</v>
          </cell>
          <cell r="D30" t="str">
            <v>.</v>
          </cell>
          <cell r="E30">
            <v>49</v>
          </cell>
          <cell r="F30" t="str">
            <v>.</v>
          </cell>
          <cell r="G30">
            <v>25</v>
          </cell>
          <cell r="H30" t="str">
            <v>.</v>
          </cell>
          <cell r="I30" t="str">
            <v>.</v>
          </cell>
          <cell r="J30">
            <v>27.018839999999997</v>
          </cell>
          <cell r="K30" t="str">
            <v>.</v>
          </cell>
          <cell r="L30">
            <v>3.6315300000000001</v>
          </cell>
          <cell r="M30">
            <v>168.65037000000001</v>
          </cell>
          <cell r="N30">
            <v>1</v>
          </cell>
          <cell r="O30">
            <v>15.524849999999999</v>
          </cell>
          <cell r="P30">
            <v>185.17522</v>
          </cell>
          <cell r="Q30" t="str">
            <v>.</v>
          </cell>
          <cell r="R30">
            <v>70.1584</v>
          </cell>
          <cell r="S30">
            <v>8.1014700000000008</v>
          </cell>
          <cell r="T30">
            <v>263.43509</v>
          </cell>
        </row>
        <row r="31">
          <cell r="A31" t="str">
            <v>Social Work - Total</v>
          </cell>
          <cell r="B31" t="str">
            <v>Social Work</v>
          </cell>
          <cell r="C31">
            <v>6</v>
          </cell>
          <cell r="D31" t="str">
            <v>.</v>
          </cell>
          <cell r="E31">
            <v>15</v>
          </cell>
          <cell r="F31" t="str">
            <v>.</v>
          </cell>
          <cell r="G31">
            <v>6</v>
          </cell>
          <cell r="H31" t="str">
            <v>.</v>
          </cell>
          <cell r="I31" t="str">
            <v>.</v>
          </cell>
          <cell r="J31">
            <v>9</v>
          </cell>
          <cell r="K31" t="str">
            <v>.</v>
          </cell>
          <cell r="L31">
            <v>2.2394499999999997</v>
          </cell>
          <cell r="M31">
            <v>38.239449999999998</v>
          </cell>
          <cell r="N31">
            <v>1.8826499999999999</v>
          </cell>
          <cell r="O31">
            <v>3.1696499999999999</v>
          </cell>
          <cell r="P31">
            <v>43.291749999999993</v>
          </cell>
          <cell r="Q31" t="str">
            <v>.</v>
          </cell>
          <cell r="R31">
            <v>20.29175</v>
          </cell>
          <cell r="S31">
            <v>1.18615</v>
          </cell>
          <cell r="T31">
            <v>64.769649999999999</v>
          </cell>
        </row>
        <row r="32">
          <cell r="A32" t="str">
            <v>University 1 - Total</v>
          </cell>
          <cell r="B32" t="str">
            <v>University 1</v>
          </cell>
          <cell r="C32" t="str">
            <v>.</v>
          </cell>
          <cell r="D32" t="str">
            <v>.</v>
          </cell>
          <cell r="E32" t="str">
            <v>.</v>
          </cell>
          <cell r="F32" t="str">
            <v>.</v>
          </cell>
          <cell r="G32" t="str">
            <v>.</v>
          </cell>
          <cell r="H32" t="str">
            <v>.</v>
          </cell>
          <cell r="I32" t="str">
            <v>.</v>
          </cell>
          <cell r="J32">
            <v>1</v>
          </cell>
          <cell r="K32" t="str">
            <v>.</v>
          </cell>
          <cell r="L32" t="str">
            <v>.</v>
          </cell>
          <cell r="M32">
            <v>1</v>
          </cell>
          <cell r="N32" t="str">
            <v>.</v>
          </cell>
          <cell r="O32">
            <v>1.0719799999999999</v>
          </cell>
          <cell r="P32">
            <v>2.0719799999999999</v>
          </cell>
          <cell r="Q32" t="str">
            <v>.</v>
          </cell>
          <cell r="R32">
            <v>11.55809</v>
          </cell>
          <cell r="S32">
            <v>2.1663799999999998</v>
          </cell>
          <cell r="T32">
            <v>15.79645</v>
          </cell>
        </row>
        <row r="33">
          <cell r="B33" t="str">
            <v>FACULTY/SCHOOL SUMMARY</v>
          </cell>
          <cell r="C33">
            <v>445.82143000000002</v>
          </cell>
          <cell r="D33">
            <v>67.021070000000009</v>
          </cell>
          <cell r="E33">
            <v>370.03613999999999</v>
          </cell>
          <cell r="F33">
            <v>114.27706999999998</v>
          </cell>
          <cell r="G33">
            <v>231</v>
          </cell>
          <cell r="H33">
            <v>318.31292999999994</v>
          </cell>
          <cell r="I33">
            <v>18.243549999999999</v>
          </cell>
          <cell r="J33">
            <v>158.43862999999999</v>
          </cell>
          <cell r="K33">
            <v>0.50049999999999994</v>
          </cell>
          <cell r="L33">
            <v>55.245970000000007</v>
          </cell>
          <cell r="M33">
            <v>1778.8972900000003</v>
          </cell>
          <cell r="N33">
            <v>68.577559999999991</v>
          </cell>
          <cell r="O33">
            <v>135.29265999999998</v>
          </cell>
          <cell r="P33">
            <v>1982.7675100000001</v>
          </cell>
          <cell r="Q33">
            <v>0</v>
          </cell>
          <cell r="R33">
            <v>785.73455999999976</v>
          </cell>
          <cell r="S33">
            <v>86.603010000000026</v>
          </cell>
          <cell r="T33">
            <v>2855.1050799999998</v>
          </cell>
        </row>
        <row r="35">
          <cell r="B35" t="str">
            <v>ACADEMIC SUPPORT AND ADMINISTRATIVE UNITS</v>
          </cell>
        </row>
        <row r="36">
          <cell r="A36" t="str">
            <v>PRESIDENT -  Total</v>
          </cell>
          <cell r="B36" t="str">
            <v>President</v>
          </cell>
          <cell r="C36">
            <v>1</v>
          </cell>
          <cell r="D36" t="str">
            <v>0</v>
          </cell>
          <cell r="E36">
            <v>0</v>
          </cell>
          <cell r="F36" t="str">
            <v>0</v>
          </cell>
          <cell r="G36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>
            <v>1</v>
          </cell>
          <cell r="N36">
            <v>0</v>
          </cell>
          <cell r="O36">
            <v>0</v>
          </cell>
          <cell r="P36">
            <v>1</v>
          </cell>
          <cell r="Q36">
            <v>0</v>
          </cell>
          <cell r="R36">
            <v>10.1571</v>
          </cell>
          <cell r="S36">
            <v>0.61794000000000004</v>
          </cell>
          <cell r="T36">
            <v>11.775040000000001</v>
          </cell>
        </row>
        <row r="38">
          <cell r="B38" t="str">
            <v>Vice-President (Academic) &amp; Provost</v>
          </cell>
        </row>
        <row r="39">
          <cell r="A39" t="str">
            <v>VICE-PRESIDENT(ACAD) &amp; PROVOST - Total</v>
          </cell>
          <cell r="B39" t="str">
            <v>Vice-President (Academic) &amp; Provost</v>
          </cell>
          <cell r="C39">
            <v>1</v>
          </cell>
          <cell r="D39" t="str">
            <v>.</v>
          </cell>
          <cell r="E39" t="str">
            <v>.</v>
          </cell>
          <cell r="F39" t="str">
            <v>.</v>
          </cell>
          <cell r="G39" t="str">
            <v>.</v>
          </cell>
          <cell r="H39" t="str">
            <v>.</v>
          </cell>
          <cell r="I39" t="str">
            <v>.</v>
          </cell>
          <cell r="J39" t="str">
            <v>.</v>
          </cell>
          <cell r="K39" t="str">
            <v>.</v>
          </cell>
          <cell r="L39" t="str">
            <v>.</v>
          </cell>
          <cell r="M39">
            <v>1</v>
          </cell>
          <cell r="N39" t="str">
            <v>.</v>
          </cell>
          <cell r="O39" t="str">
            <v>.</v>
          </cell>
          <cell r="P39">
            <v>1</v>
          </cell>
          <cell r="Q39" t="str">
            <v>.</v>
          </cell>
          <cell r="R39">
            <v>10.62575</v>
          </cell>
          <cell r="S39">
            <v>0.61597999999999997</v>
          </cell>
          <cell r="T39">
            <v>12.24173</v>
          </cell>
        </row>
        <row r="40">
          <cell r="A40" t="str">
            <v>VICE-PROVOST (ACAD AFFAIRS) - Total</v>
          </cell>
          <cell r="B40" t="str">
            <v>Vice-Provost (Academic Affairs)</v>
          </cell>
          <cell r="C40">
            <v>1</v>
          </cell>
          <cell r="D40" t="str">
            <v>.</v>
          </cell>
          <cell r="E40" t="str">
            <v>.</v>
          </cell>
          <cell r="F40" t="str">
            <v>.</v>
          </cell>
          <cell r="G40" t="str">
            <v>.</v>
          </cell>
          <cell r="H40" t="str">
            <v>.</v>
          </cell>
          <cell r="I40" t="str">
            <v>.</v>
          </cell>
          <cell r="J40" t="str">
            <v>.</v>
          </cell>
          <cell r="K40" t="str">
            <v>.</v>
          </cell>
          <cell r="L40" t="str">
            <v>.</v>
          </cell>
          <cell r="M40">
            <v>1</v>
          </cell>
          <cell r="N40">
            <v>2.4255</v>
          </cell>
          <cell r="O40" t="str">
            <v>.</v>
          </cell>
          <cell r="P40">
            <v>3.4255</v>
          </cell>
          <cell r="Q40" t="str">
            <v>.</v>
          </cell>
          <cell r="R40">
            <v>6</v>
          </cell>
          <cell r="S40" t="str">
            <v>.</v>
          </cell>
          <cell r="T40">
            <v>9.4254999999999995</v>
          </cell>
        </row>
        <row r="41">
          <cell r="A41" t="str">
            <v>VICE-PROVOST(ACAD PLAN &amp; PROG) - Total</v>
          </cell>
          <cell r="B41" t="str">
            <v>Vice-Provost (Academic Planning &amp; Programs)</v>
          </cell>
          <cell r="C41">
            <v>1</v>
          </cell>
          <cell r="D41" t="str">
            <v>.</v>
          </cell>
          <cell r="E41" t="str">
            <v>.</v>
          </cell>
          <cell r="F41" t="str">
            <v>.</v>
          </cell>
          <cell r="G41" t="str">
            <v>.</v>
          </cell>
          <cell r="H41" t="str">
            <v>.</v>
          </cell>
          <cell r="I41" t="str">
            <v>.</v>
          </cell>
          <cell r="J41" t="str">
            <v>.</v>
          </cell>
          <cell r="K41" t="str">
            <v>.</v>
          </cell>
          <cell r="L41" t="str">
            <v>.</v>
          </cell>
          <cell r="M41">
            <v>1</v>
          </cell>
          <cell r="N41" t="str">
            <v>.</v>
          </cell>
          <cell r="O41" t="str">
            <v>.</v>
          </cell>
          <cell r="P41">
            <v>1</v>
          </cell>
          <cell r="Q41" t="str">
            <v>.</v>
          </cell>
          <cell r="R41">
            <v>6.4234999999999998</v>
          </cell>
          <cell r="S41" t="str">
            <v>.</v>
          </cell>
          <cell r="T41">
            <v>7.4234999999999998</v>
          </cell>
        </row>
        <row r="42">
          <cell r="A42" t="str">
            <v>VICE-PROVOST (STUDENT AFFAIRS) - Total</v>
          </cell>
          <cell r="B42" t="str">
            <v>Vice-Provost (Student Affairs)</v>
          </cell>
          <cell r="C42" t="str">
            <v>.</v>
          </cell>
          <cell r="D42" t="str">
            <v>.</v>
          </cell>
          <cell r="E42">
            <v>5</v>
          </cell>
          <cell r="F42" t="str">
            <v>.</v>
          </cell>
          <cell r="G42" t="str">
            <v>.</v>
          </cell>
          <cell r="H42" t="str">
            <v>.</v>
          </cell>
          <cell r="I42" t="str">
            <v>.</v>
          </cell>
          <cell r="J42">
            <v>22.923999999999999</v>
          </cell>
          <cell r="K42" t="str">
            <v>.</v>
          </cell>
          <cell r="L42" t="str">
            <v>.</v>
          </cell>
          <cell r="M42">
            <v>27.923999999999999</v>
          </cell>
          <cell r="N42">
            <v>7.5450499999999998</v>
          </cell>
          <cell r="O42">
            <v>45.979349999999997</v>
          </cell>
          <cell r="P42">
            <v>81.448399999999992</v>
          </cell>
          <cell r="Q42" t="str">
            <v>.</v>
          </cell>
          <cell r="R42">
            <v>153.09234999999998</v>
          </cell>
          <cell r="S42">
            <v>33.882570000000001</v>
          </cell>
          <cell r="T42">
            <v>268.42331999999999</v>
          </cell>
        </row>
        <row r="43">
          <cell r="A43" t="str">
            <v>COLLEGES - Total</v>
          </cell>
          <cell r="B43" t="str">
            <v>Colleges</v>
          </cell>
          <cell r="C43" t="str">
            <v>.</v>
          </cell>
          <cell r="D43" t="str">
            <v>.</v>
          </cell>
          <cell r="E43">
            <v>1</v>
          </cell>
          <cell r="F43">
            <v>1</v>
          </cell>
          <cell r="G43">
            <v>1</v>
          </cell>
          <cell r="H43" t="str">
            <v>.</v>
          </cell>
          <cell r="I43">
            <v>1</v>
          </cell>
          <cell r="J43" t="str">
            <v>.</v>
          </cell>
          <cell r="K43" t="str">
            <v>.</v>
          </cell>
          <cell r="L43" t="str">
            <v>.</v>
          </cell>
          <cell r="M43">
            <v>4</v>
          </cell>
          <cell r="N43" t="str">
            <v>.</v>
          </cell>
          <cell r="O43">
            <v>0.37529000000000001</v>
          </cell>
          <cell r="P43">
            <v>4.3752899999999997</v>
          </cell>
          <cell r="Q43" t="str">
            <v>.</v>
          </cell>
          <cell r="R43">
            <v>12.290750000000001</v>
          </cell>
          <cell r="S43">
            <v>1.2478</v>
          </cell>
          <cell r="T43">
            <v>17.913840000000004</v>
          </cell>
        </row>
        <row r="44">
          <cell r="A44" t="str">
            <v>LIBRARIES - Total</v>
          </cell>
          <cell r="B44" t="str">
            <v>Libraries</v>
          </cell>
          <cell r="C44" t="str">
            <v>.</v>
          </cell>
          <cell r="D44" t="str">
            <v>.</v>
          </cell>
          <cell r="E44" t="str">
            <v>.</v>
          </cell>
          <cell r="F44" t="str">
            <v>.</v>
          </cell>
          <cell r="G44" t="str">
            <v>.</v>
          </cell>
          <cell r="H44" t="str">
            <v>.</v>
          </cell>
          <cell r="I44" t="str">
            <v>.</v>
          </cell>
          <cell r="J44" t="str">
            <v>.</v>
          </cell>
          <cell r="K44" t="str">
            <v>.</v>
          </cell>
          <cell r="L44" t="str">
            <v>.</v>
          </cell>
          <cell r="M44">
            <v>0</v>
          </cell>
          <cell r="N44" t="str">
            <v>.</v>
          </cell>
          <cell r="O44" t="str">
            <v>.</v>
          </cell>
          <cell r="P44">
            <v>0</v>
          </cell>
          <cell r="Q44">
            <v>56.300719999999998</v>
          </cell>
          <cell r="R44">
            <v>105.12721000000001</v>
          </cell>
          <cell r="S44">
            <v>22.380830000000007</v>
          </cell>
          <cell r="T44">
            <v>183.80876000000001</v>
          </cell>
        </row>
        <row r="45">
          <cell r="A45" t="str">
            <v>VICE-PRESIDENT(ACAD) &amp; PROVOST - All</v>
          </cell>
          <cell r="B45" t="str">
            <v>Vice-President (Academic) &amp; Provost - All Units</v>
          </cell>
          <cell r="C45">
            <v>3</v>
          </cell>
          <cell r="D45">
            <v>0</v>
          </cell>
          <cell r="E45">
            <v>6</v>
          </cell>
          <cell r="F45">
            <v>1</v>
          </cell>
          <cell r="G45">
            <v>1</v>
          </cell>
          <cell r="H45">
            <v>0</v>
          </cell>
          <cell r="I45">
            <v>1</v>
          </cell>
          <cell r="J45">
            <v>22.923999999999999</v>
          </cell>
          <cell r="K45">
            <v>0</v>
          </cell>
          <cell r="L45">
            <v>0</v>
          </cell>
          <cell r="M45">
            <v>34.923999999999999</v>
          </cell>
          <cell r="N45">
            <v>9.9705499999999994</v>
          </cell>
          <cell r="O45">
            <v>46.354639999999996</v>
          </cell>
          <cell r="P45">
            <v>91.249189999999999</v>
          </cell>
          <cell r="Q45">
            <v>56.300719999999998</v>
          </cell>
          <cell r="R45">
            <v>293.55955999999998</v>
          </cell>
          <cell r="S45">
            <v>58.12718000000001</v>
          </cell>
          <cell r="T45">
            <v>499.23665</v>
          </cell>
        </row>
        <row r="47">
          <cell r="B47" t="str">
            <v>Vice-President (Administration)</v>
          </cell>
        </row>
        <row r="48">
          <cell r="A48" t="str">
            <v>VICE-PRESIDENT(ADMINISTRATION) - Total</v>
          </cell>
          <cell r="B48" t="str">
            <v>Vice-President (Administration)</v>
          </cell>
          <cell r="C48" t="str">
            <v>.</v>
          </cell>
          <cell r="D48" t="str">
            <v>.</v>
          </cell>
          <cell r="E48" t="str">
            <v>.</v>
          </cell>
          <cell r="F48" t="str">
            <v>.</v>
          </cell>
          <cell r="G48" t="str">
            <v>.</v>
          </cell>
          <cell r="H48" t="str">
            <v>.</v>
          </cell>
          <cell r="I48" t="str">
            <v>.</v>
          </cell>
          <cell r="J48" t="str">
            <v>.</v>
          </cell>
          <cell r="K48" t="str">
            <v>.</v>
          </cell>
          <cell r="L48" t="str">
            <v>.</v>
          </cell>
          <cell r="M48">
            <v>0</v>
          </cell>
          <cell r="N48" t="str">
            <v>.</v>
          </cell>
          <cell r="O48" t="str">
            <v>.</v>
          </cell>
          <cell r="P48">
            <v>0</v>
          </cell>
          <cell r="Q48" t="str">
            <v>.</v>
          </cell>
          <cell r="R48">
            <v>31.454560000000001</v>
          </cell>
          <cell r="S48">
            <v>1.8014999999999999</v>
          </cell>
          <cell r="T48">
            <v>33.256059999999998</v>
          </cell>
        </row>
        <row r="49">
          <cell r="A49" t="str">
            <v>ASSOCIATE VP (ADMINISTRATION) - Total</v>
          </cell>
          <cell r="B49" t="str">
            <v>Associate VP (Administration)</v>
          </cell>
          <cell r="C49" t="str">
            <v>.</v>
          </cell>
          <cell r="D49" t="str">
            <v>.</v>
          </cell>
          <cell r="E49" t="str">
            <v>.</v>
          </cell>
          <cell r="F49" t="str">
            <v>.</v>
          </cell>
          <cell r="G49" t="str">
            <v>.</v>
          </cell>
          <cell r="H49" t="str">
            <v>.</v>
          </cell>
          <cell r="I49" t="str">
            <v>.</v>
          </cell>
          <cell r="J49" t="str">
            <v>.</v>
          </cell>
          <cell r="K49" t="str">
            <v>.</v>
          </cell>
          <cell r="L49" t="str">
            <v>.</v>
          </cell>
          <cell r="M49">
            <v>0</v>
          </cell>
          <cell r="N49" t="str">
            <v>.</v>
          </cell>
          <cell r="O49" t="str">
            <v>.</v>
          </cell>
          <cell r="P49">
            <v>0</v>
          </cell>
          <cell r="Q49" t="str">
            <v>.</v>
          </cell>
          <cell r="R49">
            <v>378.22069000000005</v>
          </cell>
          <cell r="S49">
            <v>29.774889999999999</v>
          </cell>
          <cell r="T49">
            <v>407.99558000000002</v>
          </cell>
        </row>
        <row r="50">
          <cell r="A50" t="str">
            <v>FINANCIAL SERVICES - Total</v>
          </cell>
          <cell r="B50" t="str">
            <v>Financial Services</v>
          </cell>
          <cell r="C50" t="str">
            <v>.</v>
          </cell>
          <cell r="D50" t="str">
            <v>.</v>
          </cell>
          <cell r="E50" t="str">
            <v>.</v>
          </cell>
          <cell r="F50" t="str">
            <v>.</v>
          </cell>
          <cell r="G50" t="str">
            <v>.</v>
          </cell>
          <cell r="H50" t="str">
            <v>.</v>
          </cell>
          <cell r="I50" t="str">
            <v>.</v>
          </cell>
          <cell r="J50" t="str">
            <v>.</v>
          </cell>
          <cell r="K50" t="str">
            <v>.</v>
          </cell>
          <cell r="L50" t="str">
            <v>.</v>
          </cell>
          <cell r="M50">
            <v>0</v>
          </cell>
          <cell r="N50" t="str">
            <v>.</v>
          </cell>
          <cell r="O50" t="str">
            <v>.</v>
          </cell>
          <cell r="P50">
            <v>0</v>
          </cell>
          <cell r="Q50" t="str">
            <v>.</v>
          </cell>
          <cell r="R50">
            <v>74.568999999999988</v>
          </cell>
          <cell r="S50">
            <v>3.7999200000000002</v>
          </cell>
          <cell r="T50">
            <v>78.368919999999989</v>
          </cell>
        </row>
        <row r="51">
          <cell r="A51" t="str">
            <v>HUMAN RESOURCES - Total</v>
          </cell>
          <cell r="B51" t="str">
            <v>Human Resources</v>
          </cell>
          <cell r="C51" t="str">
            <v>.</v>
          </cell>
          <cell r="D51" t="str">
            <v>.</v>
          </cell>
          <cell r="E51" t="str">
            <v>.</v>
          </cell>
          <cell r="F51" t="str">
            <v>.</v>
          </cell>
          <cell r="G51" t="str">
            <v>.</v>
          </cell>
          <cell r="H51" t="str">
            <v>.</v>
          </cell>
          <cell r="I51" t="str">
            <v>.</v>
          </cell>
          <cell r="J51" t="str">
            <v>.</v>
          </cell>
          <cell r="K51" t="str">
            <v>.</v>
          </cell>
          <cell r="L51" t="str">
            <v>.</v>
          </cell>
          <cell r="M51">
            <v>0</v>
          </cell>
          <cell r="N51" t="str">
            <v>.</v>
          </cell>
          <cell r="O51" t="str">
            <v>.</v>
          </cell>
          <cell r="P51">
            <v>0</v>
          </cell>
          <cell r="Q51" t="str">
            <v>.</v>
          </cell>
          <cell r="R51">
            <v>63.629519999999999</v>
          </cell>
          <cell r="S51">
            <v>8.7830000000000005E-2</v>
          </cell>
          <cell r="T51">
            <v>63.717349999999996</v>
          </cell>
        </row>
        <row r="52">
          <cell r="A52" t="str">
            <v>INFORMATION SERVICES &amp; TECH - Total</v>
          </cell>
          <cell r="B52" t="str">
            <v>Information Services &amp; Technology</v>
          </cell>
          <cell r="C52" t="str">
            <v>.</v>
          </cell>
          <cell r="D52" t="str">
            <v>.</v>
          </cell>
          <cell r="E52" t="str">
            <v>.</v>
          </cell>
          <cell r="F52" t="str">
            <v>.</v>
          </cell>
          <cell r="G52" t="str">
            <v>.</v>
          </cell>
          <cell r="H52" t="str">
            <v>.</v>
          </cell>
          <cell r="I52" t="str">
            <v>.</v>
          </cell>
          <cell r="J52" t="str">
            <v>.</v>
          </cell>
          <cell r="K52" t="str">
            <v>.</v>
          </cell>
          <cell r="L52" t="str">
            <v>.</v>
          </cell>
          <cell r="M52">
            <v>0</v>
          </cell>
          <cell r="N52" t="str">
            <v>.</v>
          </cell>
          <cell r="O52" t="str">
            <v>.</v>
          </cell>
          <cell r="P52">
            <v>0</v>
          </cell>
          <cell r="Q52" t="str">
            <v>.</v>
          </cell>
          <cell r="R52">
            <v>145.81387999999998</v>
          </cell>
          <cell r="S52">
            <v>9.6622900000000023</v>
          </cell>
          <cell r="T52">
            <v>155.47617</v>
          </cell>
        </row>
        <row r="53">
          <cell r="A53" t="str">
            <v>VICE-PRESIDENT(ADMINISTRATION) - All</v>
          </cell>
          <cell r="B53" t="str">
            <v>Vice-President (Administration) - All Units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693.68765000000008</v>
          </cell>
          <cell r="S53">
            <v>45.126429999999999</v>
          </cell>
          <cell r="T53">
            <v>738.81407999999999</v>
          </cell>
        </row>
        <row r="55">
          <cell r="B55" t="str">
            <v>Vice-President (External)</v>
          </cell>
        </row>
        <row r="56">
          <cell r="A56" t="str">
            <v>VICE-PRESIDENT (EXTERNAL) - All</v>
          </cell>
          <cell r="B56" t="str">
            <v>Vice-President (External) - All Units</v>
          </cell>
          <cell r="C56">
            <v>0</v>
          </cell>
          <cell r="D56" t="str">
            <v>0</v>
          </cell>
          <cell r="E56">
            <v>0</v>
          </cell>
          <cell r="F56" t="str">
            <v>0</v>
          </cell>
          <cell r="G56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71.279510000000002</v>
          </cell>
          <cell r="S56">
            <v>6.0597800000000008</v>
          </cell>
          <cell r="T56">
            <v>77.339290000000005</v>
          </cell>
        </row>
        <row r="58">
          <cell r="B58" t="str">
            <v>Vice-President (Research and International)</v>
          </cell>
        </row>
        <row r="59">
          <cell r="A59" t="str">
            <v>VICE-PRESIDENT (RESEARCH) - Total</v>
          </cell>
          <cell r="B59" t="str">
            <v>Vice-President (Research and International)</v>
          </cell>
          <cell r="C59">
            <v>1</v>
          </cell>
          <cell r="D59" t="str">
            <v>.</v>
          </cell>
          <cell r="E59" t="str">
            <v>.</v>
          </cell>
          <cell r="F59" t="str">
            <v>.</v>
          </cell>
          <cell r="G59" t="str">
            <v>.</v>
          </cell>
          <cell r="H59" t="str">
            <v>.</v>
          </cell>
          <cell r="I59" t="str">
            <v>.</v>
          </cell>
          <cell r="J59" t="str">
            <v>.</v>
          </cell>
          <cell r="K59" t="str">
            <v>.</v>
          </cell>
          <cell r="L59" t="str">
            <v>.</v>
          </cell>
          <cell r="M59">
            <v>1</v>
          </cell>
          <cell r="N59" t="str">
            <v>.</v>
          </cell>
          <cell r="O59">
            <v>2.6066100000000003</v>
          </cell>
          <cell r="P59">
            <v>3.6066100000000003</v>
          </cell>
          <cell r="Q59" t="str">
            <v>.</v>
          </cell>
          <cell r="R59">
            <v>49.598549999999996</v>
          </cell>
          <cell r="S59">
            <v>1.9035299999999999</v>
          </cell>
          <cell r="T59">
            <v>55.108689999999996</v>
          </cell>
        </row>
        <row r="60">
          <cell r="A60" t="str">
            <v>ASSOCIATE VP (RESEARCH) - Total</v>
          </cell>
          <cell r="B60" t="str">
            <v>Associate VP (Research and International)</v>
          </cell>
          <cell r="C60">
            <v>1</v>
          </cell>
          <cell r="D60" t="str">
            <v>.</v>
          </cell>
          <cell r="E60" t="str">
            <v>.</v>
          </cell>
          <cell r="F60" t="str">
            <v>.</v>
          </cell>
          <cell r="G60" t="str">
            <v>.</v>
          </cell>
          <cell r="H60" t="str">
            <v>.</v>
          </cell>
          <cell r="I60" t="str">
            <v>.</v>
          </cell>
          <cell r="J60" t="str">
            <v>.</v>
          </cell>
          <cell r="K60" t="str">
            <v>.</v>
          </cell>
          <cell r="L60" t="str">
            <v>.</v>
          </cell>
          <cell r="M60">
            <v>1</v>
          </cell>
          <cell r="N60" t="str">
            <v>.</v>
          </cell>
          <cell r="O60" t="str">
            <v>.</v>
          </cell>
          <cell r="P60">
            <v>1</v>
          </cell>
          <cell r="Q60" t="str">
            <v>.</v>
          </cell>
          <cell r="R60">
            <v>6.48386</v>
          </cell>
          <cell r="S60">
            <v>0.57389000000000001</v>
          </cell>
          <cell r="T60">
            <v>8.0577500000000004</v>
          </cell>
        </row>
        <row r="61">
          <cell r="A61" t="str">
            <v>VICE-PRESIDENT (RESEARCH) - All</v>
          </cell>
          <cell r="B61" t="str">
            <v>Vice-President (Research and International) - All Units</v>
          </cell>
          <cell r="C61">
            <v>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</v>
          </cell>
          <cell r="N61">
            <v>0</v>
          </cell>
          <cell r="O61">
            <v>2.6066100000000003</v>
          </cell>
          <cell r="P61">
            <v>4.6066099999999999</v>
          </cell>
          <cell r="Q61">
            <v>0</v>
          </cell>
          <cell r="R61">
            <v>56.082409999999996</v>
          </cell>
          <cell r="S61">
            <v>2.47742</v>
          </cell>
          <cell r="T61">
            <v>63.166439999999994</v>
          </cell>
        </row>
        <row r="63">
          <cell r="B63" t="str">
            <v>ACADEMIC SUPPORT AND ADMINISTRATIVE SUMMARY</v>
          </cell>
          <cell r="C63">
            <v>6</v>
          </cell>
          <cell r="D63">
            <v>0</v>
          </cell>
          <cell r="E63">
            <v>6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22.923999999999999</v>
          </cell>
          <cell r="K63">
            <v>0</v>
          </cell>
          <cell r="L63">
            <v>0</v>
          </cell>
          <cell r="M63">
            <v>37.923999999999999</v>
          </cell>
          <cell r="N63">
            <v>9.9705499999999994</v>
          </cell>
          <cell r="O63">
            <v>48.96125</v>
          </cell>
          <cell r="P63">
            <v>96.855800000000002</v>
          </cell>
          <cell r="Q63">
            <v>56.300719999999998</v>
          </cell>
          <cell r="R63">
            <v>1124.7662300000002</v>
          </cell>
          <cell r="S63">
            <v>112.40875000000001</v>
          </cell>
          <cell r="T63">
            <v>1390.3314999999998</v>
          </cell>
        </row>
        <row r="65">
          <cell r="B65" t="str">
            <v>UNIVERSITY TOTAL (Excluding Ancillary Services)</v>
          </cell>
          <cell r="C65">
            <v>451.82143000000002</v>
          </cell>
          <cell r="D65">
            <v>67.021070000000009</v>
          </cell>
          <cell r="E65">
            <v>376.03613999999999</v>
          </cell>
          <cell r="F65">
            <v>115.27706999999998</v>
          </cell>
          <cell r="G65">
            <v>232</v>
          </cell>
          <cell r="H65">
            <v>318.31292999999994</v>
          </cell>
          <cell r="I65">
            <v>19.243549999999999</v>
          </cell>
          <cell r="J65">
            <v>181.36263</v>
          </cell>
          <cell r="K65">
            <v>0.50049999999999994</v>
          </cell>
          <cell r="L65">
            <v>55.245970000000007</v>
          </cell>
          <cell r="M65">
            <v>1816.8212900000003</v>
          </cell>
          <cell r="N65">
            <v>78.548109999999994</v>
          </cell>
          <cell r="O65">
            <v>184.25390999999999</v>
          </cell>
          <cell r="P65">
            <v>2079.6233099999999</v>
          </cell>
          <cell r="Q65">
            <v>56.300719999999998</v>
          </cell>
          <cell r="R65">
            <v>1910.5007900000001</v>
          </cell>
          <cell r="S65">
            <v>199.01176000000004</v>
          </cell>
          <cell r="T65">
            <v>4245.4365799999996</v>
          </cell>
        </row>
        <row r="67">
          <cell r="B67" t="str">
            <v>Associate VP (Administration)</v>
          </cell>
        </row>
        <row r="68">
          <cell r="A68" t="str">
            <v>ANCILLARY SERVICES - All</v>
          </cell>
          <cell r="B68" t="str">
            <v>Ancillary Services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>
            <v>0</v>
          </cell>
          <cell r="Q68">
            <v>0</v>
          </cell>
          <cell r="R68">
            <v>68.001559999999998</v>
          </cell>
          <cell r="S68">
            <v>88.499469999999988</v>
          </cell>
          <cell r="T68">
            <v>156.50102999999999</v>
          </cell>
        </row>
        <row r="70">
          <cell r="B70" t="str">
            <v>UNIVERSITY TOTAL (Including Ancillary Services)</v>
          </cell>
          <cell r="C70">
            <v>451.82143000000002</v>
          </cell>
          <cell r="D70">
            <v>67.021070000000009</v>
          </cell>
          <cell r="E70">
            <v>376.03613999999999</v>
          </cell>
          <cell r="F70">
            <v>115.27706999999998</v>
          </cell>
          <cell r="G70">
            <v>232</v>
          </cell>
          <cell r="H70">
            <v>318.31292999999994</v>
          </cell>
          <cell r="I70">
            <v>19.243549999999999</v>
          </cell>
          <cell r="J70">
            <v>181.36263</v>
          </cell>
          <cell r="K70">
            <v>0.50049999999999994</v>
          </cell>
          <cell r="L70">
            <v>55.245970000000007</v>
          </cell>
          <cell r="M70">
            <v>1816.8212900000003</v>
          </cell>
          <cell r="N70">
            <v>78.548109999999994</v>
          </cell>
          <cell r="O70">
            <v>184.25390999999999</v>
          </cell>
          <cell r="P70">
            <v>2079.6233099999999</v>
          </cell>
          <cell r="Q70">
            <v>56.300719999999998</v>
          </cell>
          <cell r="R70">
            <v>1978.50235</v>
          </cell>
          <cell r="S70">
            <v>287.51123000000001</v>
          </cell>
          <cell r="T70">
            <v>4401.9376099999999</v>
          </cell>
        </row>
        <row r="72">
          <cell r="B72" t="str">
            <v>1.  Staffing data were obtained from the VIP Human Resources Management Information System.</v>
          </cell>
        </row>
        <row r="73">
          <cell r="B73" t="str">
            <v xml:space="preserve">2.  Includes staff paid from operating funds as well as those paid from a combination of operating and grant funds.  Excludes staff paid exclusively through grant funds.  </v>
          </cell>
        </row>
        <row r="74">
          <cell r="B74" t="str">
            <v xml:space="preserve">     This table also excludes the following staffing categories: Long-term Disability, Non-Employees, Visitors, Nil Salary, Out-of-Province and all Fellowships and Scholarships.</v>
          </cell>
        </row>
        <row r="75">
          <cell r="B75" t="str">
            <v>3.  The Full-Time classification includes staff on reduced appointments, retired half-time appointments, and term administrators in the Faculty of Medicine.</v>
          </cell>
        </row>
        <row r="76">
          <cell r="B76" t="str">
            <v>4.  Other Teaching Academics includes: CUPE Local 3909 Sessionals, Excluded Professional Sessional Academic Staff and Excluded UMFA Sessional Academics .</v>
          </cell>
        </row>
        <row r="77">
          <cell r="B77" t="str">
            <v>5.  Non-teaching Academics includes: Research Academics, Excluded Students (Student Research Assistants), CUPE 3909 Students and Other Academics.</v>
          </cell>
        </row>
      </sheetData>
      <sheetData sheetId="5">
        <row r="1">
          <cell r="B1" t="str">
            <v>FTE TENURED AND PROBATIONARY</v>
          </cell>
        </row>
        <row r="2">
          <cell r="B2" t="str">
            <v>Fiscal Year 2011-2012 - VIP Heirarchy</v>
          </cell>
        </row>
        <row r="3">
          <cell r="B3" t="str">
            <v>Includes Staff Paid from Operating Funds2,3</v>
          </cell>
        </row>
        <row r="5">
          <cell r="D5" t="str">
            <v>Tenured and</v>
          </cell>
        </row>
        <row r="6">
          <cell r="D6" t="str">
            <v>Probationary</v>
          </cell>
        </row>
        <row r="8">
          <cell r="C8" t="str">
            <v>ACADEMIC UNITS</v>
          </cell>
        </row>
        <row r="9">
          <cell r="B9" t="str">
            <v>Agricultural &amp; Food Sciences - Faculty of</v>
          </cell>
          <cell r="C9" t="str">
            <v>Agricultural &amp; Food Sciences</v>
          </cell>
          <cell r="D9">
            <v>60</v>
          </cell>
        </row>
        <row r="10">
          <cell r="B10" t="str">
            <v>Architecture - Faculty of</v>
          </cell>
          <cell r="C10" t="str">
            <v>Architecture</v>
          </cell>
          <cell r="D10">
            <v>34</v>
          </cell>
        </row>
        <row r="11">
          <cell r="B11" t="str">
            <v>Art - School of</v>
          </cell>
          <cell r="C11" t="str">
            <v>Art - School of</v>
          </cell>
          <cell r="D11">
            <v>17</v>
          </cell>
        </row>
        <row r="12">
          <cell r="B12" t="str">
            <v>Arts - Faculty of</v>
          </cell>
          <cell r="C12" t="str">
            <v>Arts</v>
          </cell>
          <cell r="D12">
            <v>223</v>
          </cell>
        </row>
        <row r="13">
          <cell r="B13" t="str">
            <v>Business - Asper School of</v>
          </cell>
          <cell r="C13" t="str">
            <v>Business - Asper School of</v>
          </cell>
          <cell r="D13">
            <v>55</v>
          </cell>
        </row>
        <row r="14">
          <cell r="B14" t="str">
            <v>Dentistry - Faculty of</v>
          </cell>
          <cell r="C14" t="str">
            <v>Dentistry</v>
          </cell>
          <cell r="D14">
            <v>42.036140000000003</v>
          </cell>
        </row>
        <row r="15">
          <cell r="B15" t="str">
            <v>Education - Faculty of</v>
          </cell>
          <cell r="C15" t="str">
            <v>Education</v>
          </cell>
          <cell r="D15">
            <v>39</v>
          </cell>
        </row>
        <row r="16">
          <cell r="B16" t="str">
            <v>Engineering - Faculty of</v>
          </cell>
          <cell r="C16" t="str">
            <v>Engineering</v>
          </cell>
          <cell r="D16">
            <v>74</v>
          </cell>
        </row>
        <row r="17">
          <cell r="B17" t="str">
            <v>Environment, Earth, and Resources, Clayton H. Riddell - Faculty of</v>
          </cell>
          <cell r="C17" t="str">
            <v>Environment, Earth, and Resources - Clayton H. Riddell Faculty of</v>
          </cell>
          <cell r="D17">
            <v>37</v>
          </cell>
        </row>
        <row r="18">
          <cell r="C18" t="str">
            <v>Extended Education</v>
          </cell>
          <cell r="D18">
            <v>6</v>
          </cell>
        </row>
        <row r="19">
          <cell r="C19" t="str">
            <v>Graduate Studies</v>
          </cell>
          <cell r="D19">
            <v>8</v>
          </cell>
        </row>
        <row r="20">
          <cell r="B20" t="str">
            <v>Human Ecology - Faculty of</v>
          </cell>
          <cell r="C20" t="str">
            <v>Human Ecology</v>
          </cell>
          <cell r="D20">
            <v>27</v>
          </cell>
        </row>
        <row r="21">
          <cell r="B21" t="str">
            <v>Kinesiology and Recreation Management - Faculty of</v>
          </cell>
          <cell r="C21" t="str">
            <v>Kinesiology and Recreation Management</v>
          </cell>
          <cell r="D21">
            <v>20</v>
          </cell>
        </row>
        <row r="22">
          <cell r="B22" t="str">
            <v>Law - Faculty of</v>
          </cell>
          <cell r="C22" t="str">
            <v>Law</v>
          </cell>
          <cell r="D22">
            <v>18.024899999999999</v>
          </cell>
        </row>
        <row r="23">
          <cell r="B23" t="str">
            <v>Medicine - Faculty of</v>
          </cell>
          <cell r="C23" t="str">
            <v>Medicine</v>
          </cell>
          <cell r="D23">
            <v>137.78187</v>
          </cell>
        </row>
        <row r="24">
          <cell r="C24" t="str">
            <v>Medical Rehabilitation</v>
          </cell>
          <cell r="D24">
            <v>18</v>
          </cell>
        </row>
        <row r="25">
          <cell r="B25" t="str">
            <v>Music, Marcel A. Desautels - Faculty of</v>
          </cell>
          <cell r="C25" t="str">
            <v>Music - Marcel A. Desautels Faculty of</v>
          </cell>
          <cell r="D25">
            <v>22.014659999999999</v>
          </cell>
        </row>
        <row r="26">
          <cell r="B26" t="str">
            <v>Nursing - Faculty of</v>
          </cell>
          <cell r="C26" t="str">
            <v>Nursing</v>
          </cell>
          <cell r="D26">
            <v>25</v>
          </cell>
        </row>
        <row r="27">
          <cell r="B27" t="str">
            <v>Pharmacy - Faculty of</v>
          </cell>
          <cell r="C27" t="str">
            <v>Pharmacy</v>
          </cell>
          <cell r="D27">
            <v>19</v>
          </cell>
        </row>
        <row r="28">
          <cell r="B28" t="str">
            <v>Science - Faculty of</v>
          </cell>
          <cell r="C28" t="str">
            <v>Science</v>
          </cell>
          <cell r="D28">
            <v>138</v>
          </cell>
        </row>
        <row r="29">
          <cell r="B29" t="str">
            <v>Social Work - Faculty of</v>
          </cell>
          <cell r="C29" t="str">
            <v>Social Work</v>
          </cell>
          <cell r="D29">
            <v>27</v>
          </cell>
        </row>
        <row r="30">
          <cell r="C30" t="str">
            <v>University 1</v>
          </cell>
        </row>
        <row r="31">
          <cell r="C31" t="str">
            <v>FACULTY/SCHOOL SUMMARY</v>
          </cell>
          <cell r="D31">
            <v>1046.8575700000001</v>
          </cell>
        </row>
        <row r="32">
          <cell r="B32" t="str">
            <v>Total</v>
          </cell>
          <cell r="C32" t="str">
            <v>EFFECTIVE FACULTY/SCHOOL SUMMARY</v>
          </cell>
          <cell r="D32">
            <v>1014.8575700000001</v>
          </cell>
        </row>
      </sheetData>
      <sheetData sheetId="6">
        <row r="1">
          <cell r="B1" t="str">
            <v>FTE ALL TEACHING FACULTY</v>
          </cell>
        </row>
        <row r="2">
          <cell r="B2" t="str">
            <v>Fiscal Year 2011-2012</v>
          </cell>
        </row>
        <row r="3">
          <cell r="B3" t="str">
            <v>Includes Staff Paid from Operating Funds2,3</v>
          </cell>
        </row>
        <row r="5">
          <cell r="D5" t="str">
            <v>Total</v>
          </cell>
        </row>
        <row r="8">
          <cell r="C8" t="str">
            <v>ACADEMIC UNITS</v>
          </cell>
        </row>
        <row r="9">
          <cell r="B9" t="str">
            <v>Agricultural &amp; Food Sciences - Faculty of</v>
          </cell>
          <cell r="C9" t="str">
            <v>Agricultural &amp; Food Sciences</v>
          </cell>
          <cell r="D9">
            <v>67.108750000000001</v>
          </cell>
        </row>
        <row r="10">
          <cell r="B10" t="str">
            <v>Architecture - Faculty of</v>
          </cell>
          <cell r="C10" t="str">
            <v>Architecture</v>
          </cell>
          <cell r="D10">
            <v>39.430549999999997</v>
          </cell>
        </row>
        <row r="11">
          <cell r="B11" t="str">
            <v>Art - School of</v>
          </cell>
          <cell r="C11" t="str">
            <v>Art - School of</v>
          </cell>
          <cell r="D11">
            <v>21.22785</v>
          </cell>
        </row>
        <row r="12">
          <cell r="B12" t="str">
            <v>Arts - Faculty of</v>
          </cell>
          <cell r="C12" t="str">
            <v>Arts</v>
          </cell>
          <cell r="D12">
            <v>260.08482000000004</v>
          </cell>
        </row>
        <row r="13">
          <cell r="B13" t="str">
            <v>Business - Asper School of</v>
          </cell>
          <cell r="C13" t="str">
            <v>Business - Asper School of</v>
          </cell>
          <cell r="D13">
            <v>60.195650000000001</v>
          </cell>
        </row>
        <row r="14">
          <cell r="B14" t="str">
            <v>Dentistry - Faculty of</v>
          </cell>
          <cell r="C14" t="str">
            <v>Dentistry</v>
          </cell>
          <cell r="D14">
            <v>51.786920000000002</v>
          </cell>
        </row>
        <row r="15">
          <cell r="B15" t="str">
            <v>Education - Faculty of</v>
          </cell>
          <cell r="C15" t="str">
            <v>Education</v>
          </cell>
          <cell r="D15">
            <v>46.451139999999995</v>
          </cell>
        </row>
        <row r="16">
          <cell r="B16" t="str">
            <v>Engineering - Faculty of</v>
          </cell>
          <cell r="C16" t="str">
            <v>Engineering</v>
          </cell>
          <cell r="D16">
            <v>80.276449999999997</v>
          </cell>
        </row>
        <row r="17">
          <cell r="B17" t="str">
            <v>Environment, Earth, and Resources, Clayton H. Riddell - Faculty of</v>
          </cell>
          <cell r="C17" t="str">
            <v>Environment, Earth, and Resources - Clayton H. Riddell Faculty of</v>
          </cell>
          <cell r="D17">
            <v>44.175550000000001</v>
          </cell>
        </row>
        <row r="18">
          <cell r="C18" t="str">
            <v>Extended Education</v>
          </cell>
          <cell r="D18">
            <v>27.948209999999996</v>
          </cell>
        </row>
        <row r="19">
          <cell r="C19" t="str">
            <v>Graduate Studies</v>
          </cell>
          <cell r="D19">
            <v>8</v>
          </cell>
        </row>
        <row r="20">
          <cell r="B20" t="str">
            <v>Human Ecology - Faculty of</v>
          </cell>
          <cell r="C20" t="str">
            <v>Human Ecology</v>
          </cell>
          <cell r="D20">
            <v>31.060600000000001</v>
          </cell>
        </row>
        <row r="21">
          <cell r="B21" t="str">
            <v>Kinesiology and Recreation Management - Faculty of</v>
          </cell>
          <cell r="C21" t="str">
            <v>Kinesiology and Recreation Management</v>
          </cell>
          <cell r="D21">
            <v>21.779900000000001</v>
          </cell>
        </row>
        <row r="22">
          <cell r="B22" t="str">
            <v>Law - Faculty of</v>
          </cell>
          <cell r="C22" t="str">
            <v>Law</v>
          </cell>
          <cell r="D22">
            <v>22.460949999999997</v>
          </cell>
        </row>
        <row r="23">
          <cell r="B23" t="str">
            <v>Medicine - Faculty of</v>
          </cell>
          <cell r="C23" t="str">
            <v>Medicine</v>
          </cell>
          <cell r="D23">
            <v>645.48475000000008</v>
          </cell>
        </row>
        <row r="24">
          <cell r="B24" t="str">
            <v>Medical Rehabilitation - School of</v>
          </cell>
          <cell r="C24" t="str">
            <v>Medical Rehabilitation</v>
          </cell>
          <cell r="D24">
            <v>37.642269999999996</v>
          </cell>
        </row>
        <row r="25">
          <cell r="B25" t="str">
            <v>Music, Marcel A. Desautels - Faculty of</v>
          </cell>
          <cell r="C25" t="str">
            <v>Music - Marcel A. Desautels Faculty of</v>
          </cell>
          <cell r="D25">
            <v>28.010670000000001</v>
          </cell>
        </row>
        <row r="26">
          <cell r="B26" t="str">
            <v>Nursing - Faculty of</v>
          </cell>
          <cell r="C26" t="str">
            <v>Nursing</v>
          </cell>
          <cell r="D26">
            <v>52.239690000000003</v>
          </cell>
        </row>
        <row r="27">
          <cell r="B27" t="str">
            <v>Pharmacy - Faculty of</v>
          </cell>
          <cell r="C27" t="str">
            <v>Pharmacy</v>
          </cell>
          <cell r="D27">
            <v>25.642749999999999</v>
          </cell>
        </row>
        <row r="28">
          <cell r="B28" t="str">
            <v>Science - Faculty of</v>
          </cell>
          <cell r="C28" t="str">
            <v>Science</v>
          </cell>
          <cell r="D28">
            <v>168.65037000000001</v>
          </cell>
        </row>
        <row r="29">
          <cell r="B29" t="str">
            <v>Social Work - Faculty of</v>
          </cell>
          <cell r="C29" t="str">
            <v>Social Work</v>
          </cell>
          <cell r="D29">
            <v>38.239449999999998</v>
          </cell>
        </row>
        <row r="30">
          <cell r="C30" t="str">
            <v>University 1</v>
          </cell>
          <cell r="D30">
            <v>1</v>
          </cell>
        </row>
        <row r="31">
          <cell r="C31" t="str">
            <v>FACULTY/SCHOOL SUMMARY</v>
          </cell>
          <cell r="D31">
            <v>1778.8972900000003</v>
          </cell>
        </row>
        <row r="32">
          <cell r="B32" t="str">
            <v>Total</v>
          </cell>
          <cell r="C32" t="str">
            <v>EFFECTIVE FACULTY/SCHOOL SUMMARY</v>
          </cell>
          <cell r="D32">
            <v>1704.3068100000003</v>
          </cell>
        </row>
      </sheetData>
      <sheetData sheetId="7">
        <row r="1">
          <cell r="B1" t="str">
            <v>FTE ALL SUPPORT STAFF</v>
          </cell>
        </row>
        <row r="2">
          <cell r="B2" t="str">
            <v>Fiscal Year 2011-2012</v>
          </cell>
        </row>
        <row r="3">
          <cell r="B3" t="str">
            <v>Includes Staff Paid from Operating Funds2,3</v>
          </cell>
        </row>
        <row r="5">
          <cell r="D5" t="str">
            <v>Total</v>
          </cell>
        </row>
        <row r="8">
          <cell r="C8" t="str">
            <v>ACADEMIC UNITS</v>
          </cell>
        </row>
        <row r="9">
          <cell r="B9" t="str">
            <v>Agricultural &amp; Food Sciences - Faculty of</v>
          </cell>
          <cell r="C9" t="str">
            <v>Agricultural &amp; Food Sciences</v>
          </cell>
          <cell r="D9">
            <v>83.569749999999999</v>
          </cell>
        </row>
        <row r="10">
          <cell r="B10" t="str">
            <v>Architecture - Faculty of</v>
          </cell>
          <cell r="C10" t="str">
            <v>Architecture</v>
          </cell>
          <cell r="D10">
            <v>16.359529999999999</v>
          </cell>
        </row>
        <row r="11">
          <cell r="B11" t="str">
            <v>Art - School of</v>
          </cell>
          <cell r="C11" t="str">
            <v>Art - School of</v>
          </cell>
          <cell r="D11">
            <v>9.2029800000000002</v>
          </cell>
        </row>
        <row r="12">
          <cell r="B12" t="str">
            <v>Arts - Faculty of</v>
          </cell>
          <cell r="C12" t="str">
            <v>Arts</v>
          </cell>
          <cell r="D12">
            <v>68.421220000000005</v>
          </cell>
        </row>
        <row r="13">
          <cell r="B13" t="str">
            <v>Business - Asper School of</v>
          </cell>
          <cell r="C13" t="str">
            <v>Business - Asper School of</v>
          </cell>
          <cell r="D13">
            <v>38.333669999999998</v>
          </cell>
        </row>
        <row r="14">
          <cell r="B14" t="str">
            <v>Dentistry - Faculty of</v>
          </cell>
          <cell r="C14" t="str">
            <v>Dentistry</v>
          </cell>
          <cell r="D14">
            <v>75.398930000000007</v>
          </cell>
        </row>
        <row r="15">
          <cell r="B15" t="str">
            <v>Education - Faculty of</v>
          </cell>
          <cell r="C15" t="str">
            <v>Education</v>
          </cell>
          <cell r="D15">
            <v>20.224610000000002</v>
          </cell>
        </row>
        <row r="16">
          <cell r="B16" t="str">
            <v>Engineering - Faculty of</v>
          </cell>
          <cell r="C16" t="str">
            <v>Engineering</v>
          </cell>
          <cell r="D16">
            <v>65.097610000000003</v>
          </cell>
        </row>
        <row r="17">
          <cell r="B17" t="str">
            <v>Environment, Earth, and Resources, Clayton H. Riddell - Faculty of</v>
          </cell>
          <cell r="C17" t="str">
            <v>Environment, Earth, and Resources - Clayton H. Riddell Faculty of</v>
          </cell>
          <cell r="D17">
            <v>28.482620000000001</v>
          </cell>
        </row>
        <row r="18">
          <cell r="C18" t="str">
            <v>Extended Education</v>
          </cell>
          <cell r="D18">
            <v>57.530809999999995</v>
          </cell>
        </row>
        <row r="19">
          <cell r="C19" t="str">
            <v>Graduate Studies</v>
          </cell>
          <cell r="D19">
            <v>18.259879999999999</v>
          </cell>
        </row>
        <row r="20">
          <cell r="B20" t="str">
            <v>Human Ecology - Faculty of</v>
          </cell>
          <cell r="C20" t="str">
            <v>Human Ecology</v>
          </cell>
          <cell r="D20">
            <v>10.115880000000001</v>
          </cell>
        </row>
        <row r="21">
          <cell r="B21" t="str">
            <v>Kinesiology and Recreation Management - Faculty of</v>
          </cell>
          <cell r="C21" t="str">
            <v>Kinesiology and Recreation Management</v>
          </cell>
          <cell r="D21">
            <v>5.1101599999999996</v>
          </cell>
        </row>
        <row r="22">
          <cell r="B22" t="str">
            <v>Law - Faculty of</v>
          </cell>
          <cell r="C22" t="str">
            <v>Law</v>
          </cell>
          <cell r="D22">
            <v>13.711870000000001</v>
          </cell>
        </row>
        <row r="23">
          <cell r="B23" t="str">
            <v>Medicine - Faculty of</v>
          </cell>
          <cell r="C23" t="str">
            <v>Medicine</v>
          </cell>
          <cell r="D23">
            <v>206.91151999999994</v>
          </cell>
        </row>
        <row r="24">
          <cell r="B24" t="str">
            <v>Medical Rehabilitation - School of</v>
          </cell>
          <cell r="C24" t="str">
            <v>Medical Rehabilitation</v>
          </cell>
          <cell r="D24">
            <v>10.45425</v>
          </cell>
        </row>
        <row r="25">
          <cell r="B25" t="str">
            <v>Music, Marcel A. Desautels - Faculty of</v>
          </cell>
          <cell r="C25" t="str">
            <v>Music - Marcel A. Desautels Faculty of</v>
          </cell>
          <cell r="D25">
            <v>7.8737900000000005</v>
          </cell>
        </row>
        <row r="26">
          <cell r="B26" t="str">
            <v>Nursing - Faculty of</v>
          </cell>
          <cell r="C26" t="str">
            <v>Nursing</v>
          </cell>
          <cell r="D26">
            <v>14.80134</v>
          </cell>
        </row>
        <row r="27">
          <cell r="B27" t="str">
            <v>Pharmacy - Faculty of</v>
          </cell>
          <cell r="C27" t="str">
            <v>Pharmacy</v>
          </cell>
          <cell r="D27">
            <v>9.0149100000000004</v>
          </cell>
        </row>
        <row r="28">
          <cell r="B28" t="str">
            <v>Science - Faculty of</v>
          </cell>
          <cell r="C28" t="str">
            <v>Science</v>
          </cell>
          <cell r="D28">
            <v>78.259870000000006</v>
          </cell>
        </row>
        <row r="29">
          <cell r="B29" t="str">
            <v>Social Work - Faculty of</v>
          </cell>
          <cell r="C29" t="str">
            <v>Social Work</v>
          </cell>
          <cell r="D29">
            <v>21.477900000000002</v>
          </cell>
        </row>
        <row r="30">
          <cell r="C30" t="str">
            <v>University 1</v>
          </cell>
          <cell r="D30">
            <v>13.72447</v>
          </cell>
        </row>
        <row r="31">
          <cell r="C31" t="str">
            <v>FACULTY/SCHOOL SUMMARY</v>
          </cell>
          <cell r="D31">
            <v>872.3375699999998</v>
          </cell>
        </row>
        <row r="32">
          <cell r="B32" t="str">
            <v>Total</v>
          </cell>
          <cell r="C32" t="str">
            <v>EFFECTIVE FACULTY/SCHOOL SUMMARY</v>
          </cell>
          <cell r="D32">
            <v>772.36815999999988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Mcolour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manitoba.ca/admin/oia/students/1436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zoomScaleSheetLayoutView="100" workbookViewId="0">
      <selection sqref="A1:M1"/>
    </sheetView>
  </sheetViews>
  <sheetFormatPr defaultColWidth="8.6640625" defaultRowHeight="12.5" x14ac:dyDescent="0.25"/>
  <cols>
    <col min="1" max="1" width="10.58203125" style="92" customWidth="1"/>
    <col min="2" max="16384" width="8.6640625" style="92"/>
  </cols>
  <sheetData>
    <row r="1" spans="1:13" ht="13.75" x14ac:dyDescent="0.25">
      <c r="A1" s="527" t="s">
        <v>229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ht="13.25" x14ac:dyDescent="0.25">
      <c r="A2" s="528" t="s">
        <v>222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</row>
    <row r="3" spans="1:13" ht="13.25" x14ac:dyDescent="0.25">
      <c r="A3" s="529" t="s">
        <v>226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</row>
    <row r="4" spans="1:13" ht="13.2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25" x14ac:dyDescent="0.25">
      <c r="A5" s="398" t="s">
        <v>198</v>
      </c>
      <c r="B5" s="46" t="s">
        <v>199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3.25" x14ac:dyDescent="0.25">
      <c r="A6" s="398" t="s">
        <v>200</v>
      </c>
      <c r="B6" s="46" t="s">
        <v>201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3.25" x14ac:dyDescent="0.25">
      <c r="A7" s="398" t="s">
        <v>202</v>
      </c>
      <c r="B7" s="46" t="s">
        <v>275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3.25" x14ac:dyDescent="0.25">
      <c r="A8" s="398" t="s">
        <v>203</v>
      </c>
      <c r="B8" s="46" t="s">
        <v>269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3.25" x14ac:dyDescent="0.25">
      <c r="A9" s="398" t="s">
        <v>204</v>
      </c>
      <c r="B9" s="46" t="s">
        <v>205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3.25" x14ac:dyDescent="0.25">
      <c r="A10" s="398" t="s">
        <v>206</v>
      </c>
      <c r="B10" s="46" t="s">
        <v>207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3.25" x14ac:dyDescent="0.25">
      <c r="A11" s="398" t="s">
        <v>208</v>
      </c>
      <c r="B11" s="46" t="s">
        <v>209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25">
      <c r="A12" s="398" t="s">
        <v>649</v>
      </c>
      <c r="B12" s="46" t="s">
        <v>210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139" customFormat="1" ht="13.25" x14ac:dyDescent="0.25">
      <c r="A13" s="398" t="s">
        <v>279</v>
      </c>
      <c r="B13" s="399" t="s">
        <v>378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25">
      <c r="A14" s="398" t="s">
        <v>211</v>
      </c>
      <c r="B14" s="46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3.25" x14ac:dyDescent="0.25">
      <c r="A15" s="398" t="s">
        <v>212</v>
      </c>
      <c r="B15" s="46" t="s">
        <v>216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3.25" x14ac:dyDescent="0.25">
      <c r="A16" s="398" t="s">
        <v>213</v>
      </c>
      <c r="B16" s="46" t="s">
        <v>224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139" customFormat="1" ht="13.25" x14ac:dyDescent="0.25">
      <c r="A17" s="398" t="s">
        <v>578</v>
      </c>
      <c r="B17" s="399" t="s">
        <v>579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139" customFormat="1" ht="13.25" x14ac:dyDescent="0.25">
      <c r="A18" s="398" t="s">
        <v>580</v>
      </c>
      <c r="B18" s="399" t="s">
        <v>581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3.25" x14ac:dyDescent="0.25">
      <c r="A19" s="398" t="s">
        <v>214</v>
      </c>
      <c r="B19" s="46" t="s">
        <v>215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3.25" x14ac:dyDescent="0.25">
      <c r="A20" s="398" t="s">
        <v>217</v>
      </c>
      <c r="B20" s="46" t="s">
        <v>218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25" x14ac:dyDescent="0.25">
      <c r="A21" s="398" t="s">
        <v>219</v>
      </c>
      <c r="B21" s="46" t="s">
        <v>225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s="139" customFormat="1" ht="13.25" x14ac:dyDescent="0.25">
      <c r="A22" s="398" t="s">
        <v>582</v>
      </c>
      <c r="B22" s="399" t="s">
        <v>583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139" customFormat="1" ht="13.25" x14ac:dyDescent="0.25">
      <c r="A23" s="398" t="s">
        <v>584</v>
      </c>
      <c r="B23" s="399" t="s">
        <v>585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3.25" x14ac:dyDescent="0.25">
      <c r="A24" s="398" t="s">
        <v>220</v>
      </c>
      <c r="B24" s="400" t="s">
        <v>278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3.25" x14ac:dyDescent="0.25">
      <c r="A25" s="398" t="s">
        <v>221</v>
      </c>
      <c r="B25" s="399" t="s">
        <v>718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s="139" customFormat="1" ht="13.25" x14ac:dyDescent="0.25">
      <c r="A26" s="398" t="s">
        <v>562</v>
      </c>
      <c r="B26" s="399" t="s">
        <v>566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139" customFormat="1" ht="13.25" x14ac:dyDescent="0.25">
      <c r="A27" s="398" t="s">
        <v>563</v>
      </c>
      <c r="B27" s="399" t="s">
        <v>565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s="139" customFormat="1" ht="13.25" x14ac:dyDescent="0.25">
      <c r="A28" s="398" t="s">
        <v>564</v>
      </c>
      <c r="B28" s="399" t="s">
        <v>567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139" customFormat="1" ht="13.25" x14ac:dyDescent="0.25">
      <c r="A29" s="398" t="s">
        <v>604</v>
      </c>
      <c r="B29" s="399" t="s">
        <v>603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3.2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3.25" x14ac:dyDescent="0.25">
      <c r="A31" s="10" t="s">
        <v>267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3.25" x14ac:dyDescent="0.25">
      <c r="A32" s="399" t="s">
        <v>613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39" customFormat="1" ht="13.25" x14ac:dyDescent="0.25">
      <c r="A33" s="401" t="s">
        <v>568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39" customFormat="1" ht="13.25" x14ac:dyDescent="0.25">
      <c r="A34" s="399" t="s">
        <v>569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39" customFormat="1" ht="13.25" x14ac:dyDescent="0.25">
      <c r="A35" s="401" t="s">
        <v>568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3.25" x14ac:dyDescent="0.25">
      <c r="A36" s="399" t="s">
        <v>570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3.25" x14ac:dyDescent="0.25">
      <c r="A37" s="401" t="s">
        <v>571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3.25" x14ac:dyDescent="0.25">
      <c r="A38" s="401" t="s">
        <v>572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3">
    <mergeCell ref="A1:M1"/>
    <mergeCell ref="A2:M2"/>
    <mergeCell ref="A3:M3"/>
  </mergeCells>
  <hyperlinks>
    <hyperlink ref="A5" location="'1) % grad'!A1" display="Table 1: "/>
    <hyperlink ref="A6" location="'2) PhD-RBM ratios '!A1" display="Table 2: "/>
    <hyperlink ref="A7" location="'3) % aborg'!A1" display="Table 3: "/>
    <hyperlink ref="A8" location="'4a) % Intl-all'!A1" display="Table 4a: "/>
    <hyperlink ref="A9" location="'4b)% Intl-UG'!A1" display="Table 4b: "/>
    <hyperlink ref="A10" location="'4c)% Intl-Grad'!A1" display="Table 4c: "/>
    <hyperlink ref="A11" location="'5) yr 2 retention rate'!A1" display="Table 5: "/>
    <hyperlink ref="A13" location="'6b) Comparison 7yr outcomes'!A1" display="Table 6b:"/>
    <hyperlink ref="A14" location="'7) Mast grad 15 terms'!A1" display="Table 7: "/>
    <hyperlink ref="A15" location="'8a-1) Mast_median mo'!A1" display="Table 8a-1:"/>
    <hyperlink ref="A16" location="'8a-2) Mast_median terms'!A1" display="Table 8a-2: "/>
    <hyperlink ref="A19" location="'9) Phd grad 27 terms'!A1" display="Table 9:"/>
    <hyperlink ref="A20" location="'10a-1)PhD_median mths'!A1" display="Table 10a-1: "/>
    <hyperlink ref="A21" location="'10a-2)PhD_median terms'!A1" display="Table 10a-2:"/>
    <hyperlink ref="A24" location="'11) UG quotas'!A1" display="Table 11:"/>
    <hyperlink ref="A26" location="'13a) Research Masters TTC'!A1" display="Table 13a:"/>
    <hyperlink ref="A27" location="'13b) Course Masters TTC'!A1" display="Table 13b:"/>
    <hyperlink ref="A28" location="'13c) PhD TTC'!A1" display="Table 13c:"/>
    <hyperlink ref="A17" location="'8b-1) Mast_mean mo'!A17" display="Table 8b-1:"/>
    <hyperlink ref="A18" location="'8b-2) Mast_mean terms'!A18" display="Table 8b-2:"/>
    <hyperlink ref="A22" location="'10b-1)PhD_mean mths'!A1" display="Table 10b-1:"/>
    <hyperlink ref="A23" location="'10a-2)PhD_mean terms'!A23" display="Table 10b-2:"/>
    <hyperlink ref="A29" location="'14)FFTE UG per Teaching Faculty'!A1" display="Table 14:"/>
    <hyperlink ref="A12" location="'6a) 7 yr UG grad_rate'!A1" display="Table 6a:"/>
    <hyperlink ref="A25" location="'12) F14 enrol'!A1" display="Table 12:"/>
  </hyperlinks>
  <pageMargins left="0.86614173228346458" right="0.86614173228346458" top="0.74803149606299213" bottom="0.74803149606299213" header="0" footer="0.23622047244094491"/>
  <pageSetup scale="90" orientation="landscape" r:id="rId1"/>
  <headerFooter>
    <oddFooter>&amp;L&amp;9OIA 2014/09/05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sqref="A1:H2"/>
    </sheetView>
  </sheetViews>
  <sheetFormatPr defaultRowHeight="14" x14ac:dyDescent="0.3"/>
  <cols>
    <col min="1" max="1" width="33" customWidth="1"/>
    <col min="2" max="2" width="12.5" customWidth="1"/>
    <col min="3" max="3" width="2.5" customWidth="1"/>
    <col min="4" max="4" width="12.5" customWidth="1"/>
    <col min="5" max="5" width="2.5" customWidth="1"/>
    <col min="6" max="6" width="12.5" customWidth="1"/>
    <col min="7" max="7" width="2.5" customWidth="1"/>
    <col min="8" max="8" width="12.5" customWidth="1"/>
    <col min="9" max="9" width="2.5" customWidth="1"/>
    <col min="10" max="12" width="6.58203125" bestFit="1" customWidth="1"/>
  </cols>
  <sheetData>
    <row r="1" spans="1:12" ht="15" customHeight="1" x14ac:dyDescent="0.3">
      <c r="A1" s="553" t="s">
        <v>646</v>
      </c>
      <c r="B1" s="553"/>
      <c r="C1" s="553"/>
      <c r="D1" s="553"/>
      <c r="E1" s="553"/>
      <c r="F1" s="553"/>
      <c r="G1" s="553"/>
      <c r="H1" s="553"/>
      <c r="I1" s="4"/>
      <c r="J1" s="4"/>
      <c r="K1" s="4"/>
      <c r="L1" s="4"/>
    </row>
    <row r="2" spans="1:12" ht="27.65" customHeight="1" x14ac:dyDescent="0.3">
      <c r="A2" s="553"/>
      <c r="B2" s="553"/>
      <c r="C2" s="553"/>
      <c r="D2" s="553"/>
      <c r="E2" s="553"/>
      <c r="F2" s="553"/>
      <c r="G2" s="553"/>
      <c r="H2" s="553"/>
      <c r="I2" s="4"/>
      <c r="J2" s="4"/>
      <c r="K2" s="4"/>
      <c r="L2" s="4"/>
    </row>
    <row r="3" spans="1:12" ht="15" customHeight="1" x14ac:dyDescent="0.25">
      <c r="B3" s="554" t="s">
        <v>647</v>
      </c>
      <c r="C3" s="554"/>
      <c r="D3" s="554"/>
      <c r="E3" s="131"/>
      <c r="F3" s="131"/>
      <c r="G3" s="131"/>
      <c r="H3" s="131"/>
      <c r="I3" s="131"/>
      <c r="J3" s="131"/>
      <c r="K3" s="131"/>
      <c r="L3" s="131"/>
    </row>
    <row r="4" spans="1:12" ht="6.75" customHeight="1" x14ac:dyDescent="0.25">
      <c r="A4" s="4"/>
      <c r="B4" s="4"/>
      <c r="C4" s="4"/>
      <c r="D4" s="4"/>
      <c r="E4" s="60"/>
      <c r="F4" s="60"/>
      <c r="G4" s="60"/>
      <c r="H4" s="60"/>
      <c r="I4" s="60"/>
      <c r="J4" s="4"/>
      <c r="K4" s="296"/>
    </row>
    <row r="5" spans="1:12" ht="29.25" customHeight="1" x14ac:dyDescent="0.25">
      <c r="A5" s="298" t="s">
        <v>5</v>
      </c>
      <c r="B5" s="299" t="s">
        <v>283</v>
      </c>
      <c r="C5" s="314"/>
      <c r="D5" s="299" t="s">
        <v>280</v>
      </c>
      <c r="E5" s="300"/>
      <c r="F5" s="299" t="s">
        <v>284</v>
      </c>
      <c r="G5" s="299"/>
      <c r="H5" s="299" t="s">
        <v>285</v>
      </c>
      <c r="I5" s="301"/>
      <c r="K5" s="302"/>
      <c r="L5" s="302"/>
    </row>
    <row r="6" spans="1:12" ht="14.25" x14ac:dyDescent="0.2">
      <c r="A6" s="123"/>
      <c r="B6" s="123"/>
      <c r="C6" s="123"/>
      <c r="D6" s="53"/>
      <c r="E6" s="54"/>
      <c r="F6" s="54"/>
      <c r="G6" s="54"/>
      <c r="H6" s="54"/>
      <c r="I6" s="53"/>
      <c r="J6" s="53"/>
      <c r="K6" s="296"/>
    </row>
    <row r="7" spans="1:12" ht="14.25" x14ac:dyDescent="0.2">
      <c r="A7" s="278" t="s">
        <v>364</v>
      </c>
      <c r="B7" s="55" t="s">
        <v>108</v>
      </c>
      <c r="C7" s="55"/>
      <c r="D7" s="55"/>
      <c r="E7" s="62"/>
      <c r="F7" s="62"/>
      <c r="G7" s="62"/>
      <c r="H7" s="62"/>
      <c r="I7" s="55"/>
      <c r="J7" s="61"/>
      <c r="K7" s="61"/>
      <c r="L7" s="61"/>
    </row>
    <row r="8" spans="1:12" ht="14.25" x14ac:dyDescent="0.2">
      <c r="A8" s="297" t="s">
        <v>372</v>
      </c>
      <c r="B8" s="305" t="s">
        <v>286</v>
      </c>
      <c r="C8" s="307"/>
      <c r="D8" s="305" t="s">
        <v>286</v>
      </c>
      <c r="E8" s="39"/>
      <c r="F8" s="310">
        <v>0</v>
      </c>
      <c r="G8" s="39"/>
      <c r="H8" s="39" t="s">
        <v>287</v>
      </c>
      <c r="I8" s="39"/>
      <c r="J8" s="61"/>
      <c r="K8" s="61"/>
      <c r="L8" s="61"/>
    </row>
    <row r="9" spans="1:12" ht="14.25" x14ac:dyDescent="0.2">
      <c r="A9" s="297" t="s">
        <v>373</v>
      </c>
      <c r="B9" s="305" t="s">
        <v>288</v>
      </c>
      <c r="C9" s="307"/>
      <c r="D9" s="305" t="s">
        <v>289</v>
      </c>
      <c r="E9" s="62"/>
      <c r="F9" s="62" t="s">
        <v>290</v>
      </c>
      <c r="G9" s="62"/>
      <c r="H9" s="62" t="s">
        <v>291</v>
      </c>
      <c r="I9" s="55"/>
      <c r="J9" s="61"/>
      <c r="K9" s="61"/>
      <c r="L9" s="61"/>
    </row>
    <row r="10" spans="1:12" ht="14.25" x14ac:dyDescent="0.2">
      <c r="A10" s="297" t="s">
        <v>374</v>
      </c>
      <c r="B10" s="305" t="s">
        <v>292</v>
      </c>
      <c r="C10" s="307"/>
      <c r="D10" s="305" t="s">
        <v>293</v>
      </c>
      <c r="E10" s="62"/>
      <c r="F10" s="62" t="s">
        <v>294</v>
      </c>
      <c r="G10" s="62"/>
      <c r="H10" s="307" t="s">
        <v>295</v>
      </c>
      <c r="I10" s="55"/>
      <c r="J10" s="61"/>
      <c r="K10" s="61"/>
      <c r="L10" s="61"/>
    </row>
    <row r="11" spans="1:12" ht="14.25" x14ac:dyDescent="0.2">
      <c r="A11" s="297" t="s">
        <v>375</v>
      </c>
      <c r="B11" s="305" t="s">
        <v>296</v>
      </c>
      <c r="C11" s="307"/>
      <c r="D11" s="305" t="s">
        <v>297</v>
      </c>
      <c r="E11" s="62"/>
      <c r="F11" s="62" t="s">
        <v>298</v>
      </c>
      <c r="G11" s="62"/>
      <c r="H11" s="62" t="s">
        <v>299</v>
      </c>
      <c r="I11" s="55"/>
      <c r="J11" s="61"/>
      <c r="K11" s="61"/>
      <c r="L11" s="61"/>
    </row>
    <row r="12" spans="1:12" ht="14.25" x14ac:dyDescent="0.2">
      <c r="A12" s="297" t="s">
        <v>49</v>
      </c>
      <c r="B12" s="306">
        <v>0</v>
      </c>
      <c r="C12" s="307"/>
      <c r="D12" s="305" t="s">
        <v>300</v>
      </c>
      <c r="E12" s="62"/>
      <c r="F12" s="62" t="s">
        <v>301</v>
      </c>
      <c r="G12" s="62"/>
      <c r="H12" s="62" t="s">
        <v>302</v>
      </c>
      <c r="I12" s="55"/>
      <c r="J12" s="61"/>
      <c r="K12" s="61"/>
      <c r="L12" s="61"/>
    </row>
    <row r="13" spans="1:12" ht="14.25" x14ac:dyDescent="0.2">
      <c r="A13" t="s">
        <v>108</v>
      </c>
      <c r="B13" s="305"/>
      <c r="C13" s="307"/>
      <c r="D13" s="305"/>
      <c r="E13" s="62"/>
      <c r="F13" s="62"/>
      <c r="G13" s="62"/>
      <c r="H13" s="62"/>
      <c r="I13" s="55"/>
      <c r="J13" s="61"/>
      <c r="K13" s="61"/>
      <c r="L13" s="61"/>
    </row>
    <row r="14" spans="1:12" ht="14.25" x14ac:dyDescent="0.2">
      <c r="A14" s="278" t="s">
        <v>376</v>
      </c>
      <c r="B14" s="305"/>
      <c r="C14" s="307"/>
      <c r="D14" s="305"/>
      <c r="E14" s="62"/>
      <c r="F14" s="62"/>
      <c r="G14" s="62"/>
      <c r="H14" s="307"/>
      <c r="I14" s="55"/>
      <c r="J14" s="61"/>
      <c r="K14" s="61"/>
      <c r="L14" s="61"/>
    </row>
    <row r="15" spans="1:12" ht="14.25" x14ac:dyDescent="0.2">
      <c r="A15" s="297" t="s">
        <v>10</v>
      </c>
      <c r="B15" s="305" t="s">
        <v>303</v>
      </c>
      <c r="C15" s="307"/>
      <c r="D15" s="305" t="s">
        <v>304</v>
      </c>
      <c r="E15" s="62"/>
      <c r="F15" s="62" t="s">
        <v>305</v>
      </c>
      <c r="G15" s="62"/>
      <c r="H15" s="307" t="s">
        <v>306</v>
      </c>
      <c r="I15" s="55"/>
      <c r="J15" s="61"/>
      <c r="K15" s="61"/>
      <c r="L15" s="61"/>
    </row>
    <row r="16" spans="1:12" ht="14.25" x14ac:dyDescent="0.2">
      <c r="A16" s="297" t="s">
        <v>24</v>
      </c>
      <c r="B16" s="305" t="s">
        <v>307</v>
      </c>
      <c r="C16" s="307"/>
      <c r="D16" s="305" t="s">
        <v>308</v>
      </c>
      <c r="E16" s="62"/>
      <c r="F16" s="62" t="s">
        <v>309</v>
      </c>
      <c r="G16" s="62"/>
      <c r="H16" s="62" t="s">
        <v>310</v>
      </c>
      <c r="I16" s="55"/>
      <c r="J16" s="61"/>
      <c r="K16" s="61"/>
      <c r="L16" s="61"/>
    </row>
    <row r="17" spans="1:12" ht="14.25" x14ac:dyDescent="0.2">
      <c r="A17" s="297" t="s">
        <v>108</v>
      </c>
      <c r="B17" s="305"/>
      <c r="C17" s="307"/>
      <c r="D17" s="305"/>
      <c r="E17" s="62"/>
      <c r="F17" s="62"/>
      <c r="G17" s="62"/>
      <c r="H17" s="62"/>
      <c r="I17" s="55"/>
      <c r="J17" s="61"/>
      <c r="K17" s="61"/>
      <c r="L17" s="61"/>
    </row>
    <row r="18" spans="1:12" ht="14.25" x14ac:dyDescent="0.2">
      <c r="A18" s="278" t="s">
        <v>377</v>
      </c>
      <c r="B18" s="305"/>
      <c r="C18" s="307"/>
      <c r="D18" s="305"/>
      <c r="E18" s="62"/>
      <c r="F18" s="62"/>
      <c r="G18" s="62"/>
      <c r="H18" s="62"/>
      <c r="I18" s="55"/>
      <c r="J18" s="61"/>
      <c r="K18" s="61"/>
      <c r="L18" s="61"/>
    </row>
    <row r="19" spans="1:12" ht="14.25" x14ac:dyDescent="0.2">
      <c r="A19" s="297" t="s">
        <v>10</v>
      </c>
      <c r="B19" s="305" t="s">
        <v>311</v>
      </c>
      <c r="C19" s="307"/>
      <c r="D19" s="305" t="s">
        <v>312</v>
      </c>
      <c r="E19" s="62"/>
      <c r="F19" s="62" t="s">
        <v>313</v>
      </c>
      <c r="G19" s="62"/>
      <c r="H19" s="62" t="s">
        <v>314</v>
      </c>
      <c r="I19" s="55"/>
      <c r="J19" s="61"/>
      <c r="K19" s="61"/>
      <c r="L19" s="61"/>
    </row>
    <row r="20" spans="1:12" ht="14.25" x14ac:dyDescent="0.2">
      <c r="A20" s="297" t="s">
        <v>24</v>
      </c>
      <c r="B20" s="305" t="s">
        <v>315</v>
      </c>
      <c r="C20" s="307"/>
      <c r="D20" s="305" t="s">
        <v>316</v>
      </c>
      <c r="E20" s="62"/>
      <c r="F20" s="62" t="s">
        <v>317</v>
      </c>
      <c r="G20" s="62"/>
      <c r="H20" s="62" t="s">
        <v>318</v>
      </c>
      <c r="I20" s="55"/>
      <c r="J20" s="61"/>
      <c r="K20" s="61"/>
      <c r="L20" s="61"/>
    </row>
    <row r="21" spans="1:12" ht="14.25" x14ac:dyDescent="0.2">
      <c r="A21" s="297" t="s">
        <v>108</v>
      </c>
      <c r="B21" s="305"/>
      <c r="C21" s="307"/>
      <c r="D21" s="305"/>
      <c r="E21" s="62"/>
      <c r="F21" s="62"/>
      <c r="G21" s="62"/>
      <c r="H21" s="62"/>
      <c r="I21" s="55"/>
      <c r="J21" s="61"/>
      <c r="K21" s="61"/>
      <c r="L21" s="61"/>
    </row>
    <row r="22" spans="1:12" ht="14.25" x14ac:dyDescent="0.2">
      <c r="A22" s="278" t="s">
        <v>365</v>
      </c>
      <c r="B22" s="305"/>
      <c r="C22" s="307"/>
      <c r="D22" s="305"/>
      <c r="E22" s="62"/>
      <c r="F22" s="62"/>
      <c r="G22" s="62"/>
      <c r="H22" s="62"/>
      <c r="I22" s="55"/>
      <c r="J22" s="61"/>
      <c r="K22" s="61"/>
      <c r="L22" s="61"/>
    </row>
    <row r="23" spans="1:12" ht="14.25" x14ac:dyDescent="0.2">
      <c r="A23" s="303" t="s">
        <v>366</v>
      </c>
      <c r="B23" s="305" t="s">
        <v>319</v>
      </c>
      <c r="C23" s="307"/>
      <c r="D23" s="305" t="s">
        <v>320</v>
      </c>
      <c r="E23" s="62"/>
      <c r="F23" s="62" t="s">
        <v>305</v>
      </c>
      <c r="G23" s="62"/>
      <c r="H23" s="62" t="s">
        <v>321</v>
      </c>
      <c r="I23" s="55"/>
      <c r="J23" s="61"/>
      <c r="K23" s="61"/>
      <c r="L23" s="61"/>
    </row>
    <row r="24" spans="1:12" ht="14.25" x14ac:dyDescent="0.2">
      <c r="A24" s="303" t="s">
        <v>7</v>
      </c>
      <c r="B24" s="305" t="s">
        <v>322</v>
      </c>
      <c r="C24" s="307"/>
      <c r="D24" s="305" t="s">
        <v>323</v>
      </c>
      <c r="E24" s="62"/>
      <c r="F24" s="62" t="s">
        <v>324</v>
      </c>
      <c r="G24" s="62"/>
      <c r="H24" s="62" t="s">
        <v>325</v>
      </c>
      <c r="I24" s="55"/>
      <c r="J24" s="61"/>
      <c r="K24" s="61"/>
      <c r="L24" s="61"/>
    </row>
    <row r="25" spans="1:12" ht="14.25" x14ac:dyDescent="0.2">
      <c r="A25" s="303" t="s">
        <v>367</v>
      </c>
      <c r="B25" s="305" t="s">
        <v>326</v>
      </c>
      <c r="C25" s="307"/>
      <c r="D25" s="305" t="s">
        <v>327</v>
      </c>
      <c r="E25" s="62"/>
      <c r="F25" s="311">
        <v>0.01</v>
      </c>
      <c r="G25" s="62"/>
      <c r="H25" s="62" t="s">
        <v>328</v>
      </c>
      <c r="I25" s="55"/>
      <c r="J25" s="61"/>
      <c r="K25" s="61"/>
      <c r="L25" s="61"/>
    </row>
    <row r="26" spans="1:12" ht="14.25" x14ac:dyDescent="0.2">
      <c r="A26" s="303" t="s">
        <v>47</v>
      </c>
      <c r="B26" s="305" t="s">
        <v>329</v>
      </c>
      <c r="C26" s="307"/>
      <c r="D26" s="305" t="s">
        <v>329</v>
      </c>
      <c r="E26" s="62"/>
      <c r="F26" s="311">
        <v>0</v>
      </c>
      <c r="G26" s="62"/>
      <c r="H26" s="62" t="s">
        <v>330</v>
      </c>
      <c r="I26" s="55"/>
      <c r="J26" s="61"/>
      <c r="K26" s="61"/>
      <c r="L26" s="61"/>
    </row>
    <row r="27" spans="1:12" ht="14.25" x14ac:dyDescent="0.2">
      <c r="A27" s="303" t="s">
        <v>227</v>
      </c>
      <c r="B27" s="305" t="s">
        <v>331</v>
      </c>
      <c r="C27" s="307"/>
      <c r="D27" s="305" t="s">
        <v>331</v>
      </c>
      <c r="E27" s="62"/>
      <c r="F27" s="311">
        <v>0</v>
      </c>
      <c r="G27" s="62"/>
      <c r="H27" s="62" t="s">
        <v>332</v>
      </c>
      <c r="I27" s="55"/>
      <c r="J27" s="61"/>
      <c r="K27" s="61"/>
      <c r="L27" s="61"/>
    </row>
    <row r="28" spans="1:12" ht="14.25" x14ac:dyDescent="0.2">
      <c r="A28" s="303" t="s">
        <v>13</v>
      </c>
      <c r="B28" s="305" t="s">
        <v>333</v>
      </c>
      <c r="C28" s="307"/>
      <c r="D28" s="305" t="s">
        <v>334</v>
      </c>
      <c r="E28" s="62"/>
      <c r="F28" s="311">
        <v>0</v>
      </c>
      <c r="G28" s="62"/>
      <c r="H28" s="62" t="s">
        <v>335</v>
      </c>
      <c r="I28" s="55"/>
      <c r="J28" s="61"/>
      <c r="K28" s="61"/>
      <c r="L28" s="61"/>
    </row>
    <row r="29" spans="1:12" ht="14.25" x14ac:dyDescent="0.2">
      <c r="A29" s="303" t="s">
        <v>368</v>
      </c>
      <c r="B29" s="305"/>
      <c r="C29" s="39"/>
      <c r="D29" s="305"/>
      <c r="E29" s="70"/>
      <c r="F29" s="70"/>
      <c r="G29" s="70"/>
      <c r="H29" s="70"/>
      <c r="I29" s="39"/>
      <c r="J29" s="61"/>
      <c r="K29" s="61"/>
      <c r="L29" s="61"/>
    </row>
    <row r="30" spans="1:12" ht="13.75" x14ac:dyDescent="0.25">
      <c r="A30" s="303" t="s">
        <v>369</v>
      </c>
      <c r="B30" s="305" t="s">
        <v>371</v>
      </c>
      <c r="C30" s="72"/>
      <c r="D30" s="305" t="s">
        <v>371</v>
      </c>
      <c r="E30" s="72"/>
      <c r="F30" s="305" t="s">
        <v>371</v>
      </c>
      <c r="G30" s="39"/>
      <c r="H30" s="305" t="s">
        <v>371</v>
      </c>
      <c r="I30" s="72"/>
      <c r="J30" s="63"/>
      <c r="K30" s="63"/>
      <c r="L30" s="63"/>
    </row>
    <row r="31" spans="1:12" ht="13.75" x14ac:dyDescent="0.25">
      <c r="A31" s="303" t="s">
        <v>16</v>
      </c>
      <c r="B31" s="305" t="s">
        <v>336</v>
      </c>
      <c r="C31" s="39"/>
      <c r="D31" s="305" t="s">
        <v>337</v>
      </c>
      <c r="E31" s="39"/>
      <c r="F31" s="39" t="s">
        <v>324</v>
      </c>
      <c r="G31" s="39"/>
      <c r="H31" s="39" t="s">
        <v>338</v>
      </c>
      <c r="I31" s="39"/>
      <c r="J31" s="39"/>
      <c r="K31" s="296"/>
    </row>
    <row r="32" spans="1:12" ht="13.75" x14ac:dyDescent="0.25">
      <c r="A32" s="303" t="s">
        <v>370</v>
      </c>
      <c r="B32" s="305" t="s">
        <v>339</v>
      </c>
      <c r="C32" s="39"/>
      <c r="D32" s="305" t="s">
        <v>340</v>
      </c>
      <c r="E32" s="39"/>
      <c r="F32" s="39" t="s">
        <v>341</v>
      </c>
      <c r="G32" s="39"/>
      <c r="H32" s="39" t="s">
        <v>342</v>
      </c>
      <c r="I32" s="39"/>
      <c r="J32" s="39"/>
      <c r="K32" s="296"/>
    </row>
    <row r="33" spans="1:11" ht="13.75" x14ac:dyDescent="0.25">
      <c r="A33" s="303" t="s">
        <v>18</v>
      </c>
      <c r="B33" s="305" t="s">
        <v>343</v>
      </c>
      <c r="C33" s="132"/>
      <c r="D33" s="305" t="s">
        <v>344</v>
      </c>
      <c r="E33" s="39"/>
      <c r="F33" s="39" t="s">
        <v>345</v>
      </c>
      <c r="G33" s="39"/>
      <c r="H33" s="39" t="s">
        <v>346</v>
      </c>
      <c r="I33" s="39"/>
      <c r="J33" s="39"/>
      <c r="K33" s="296"/>
    </row>
    <row r="34" spans="1:11" ht="13.75" x14ac:dyDescent="0.25">
      <c r="A34" s="303" t="s">
        <v>99</v>
      </c>
      <c r="B34" s="305" t="s">
        <v>347</v>
      </c>
      <c r="C34" s="132"/>
      <c r="D34" s="305" t="s">
        <v>348</v>
      </c>
      <c r="E34" s="132"/>
      <c r="F34" s="312">
        <v>0</v>
      </c>
      <c r="G34" s="132"/>
      <c r="H34" s="132" t="s">
        <v>349</v>
      </c>
      <c r="I34" s="132"/>
      <c r="J34" s="132"/>
      <c r="K34" s="102"/>
    </row>
    <row r="35" spans="1:11" x14ac:dyDescent="0.3">
      <c r="A35" s="303" t="s">
        <v>100</v>
      </c>
      <c r="B35" s="305" t="s">
        <v>350</v>
      </c>
      <c r="C35" s="132"/>
      <c r="D35" s="305" t="s">
        <v>351</v>
      </c>
      <c r="E35" s="132"/>
      <c r="F35" s="312">
        <v>0</v>
      </c>
      <c r="G35" s="132"/>
      <c r="H35" s="132" t="s">
        <v>341</v>
      </c>
      <c r="I35" s="102"/>
      <c r="J35" s="102"/>
      <c r="K35" s="102"/>
    </row>
    <row r="36" spans="1:11" x14ac:dyDescent="0.3">
      <c r="A36" s="303" t="s">
        <v>64</v>
      </c>
      <c r="B36" s="305" t="s">
        <v>352</v>
      </c>
      <c r="C36" s="308"/>
      <c r="D36" s="305" t="s">
        <v>353</v>
      </c>
      <c r="E36" s="39"/>
      <c r="F36" s="39" t="s">
        <v>345</v>
      </c>
      <c r="G36" s="39"/>
      <c r="H36" s="39" t="s">
        <v>354</v>
      </c>
      <c r="I36" s="296"/>
      <c r="J36" s="296"/>
      <c r="K36" s="296"/>
    </row>
    <row r="37" spans="1:11" x14ac:dyDescent="0.3">
      <c r="A37" s="303" t="s">
        <v>23</v>
      </c>
      <c r="B37" s="305" t="s">
        <v>355</v>
      </c>
      <c r="C37" s="309"/>
      <c r="D37" s="305" t="s">
        <v>356</v>
      </c>
      <c r="E37" s="309"/>
      <c r="F37" s="313">
        <v>0</v>
      </c>
      <c r="G37" s="305"/>
      <c r="H37" s="305" t="s">
        <v>357</v>
      </c>
    </row>
    <row r="38" spans="1:11" x14ac:dyDescent="0.3">
      <c r="A38" s="303" t="s">
        <v>25</v>
      </c>
      <c r="B38" s="305" t="s">
        <v>358</v>
      </c>
      <c r="C38" s="309"/>
      <c r="D38" s="305" t="s">
        <v>358</v>
      </c>
      <c r="E38" s="309"/>
      <c r="F38" s="305" t="s">
        <v>330</v>
      </c>
      <c r="G38" s="305"/>
      <c r="H38" s="305" t="s">
        <v>359</v>
      </c>
    </row>
    <row r="39" spans="1:11" x14ac:dyDescent="0.3">
      <c r="A39" s="303"/>
      <c r="B39" s="309"/>
      <c r="C39" s="309"/>
      <c r="D39" s="309"/>
      <c r="E39" s="309"/>
      <c r="F39" s="309"/>
      <c r="G39" s="309"/>
      <c r="H39" s="309"/>
    </row>
    <row r="40" spans="1:11" x14ac:dyDescent="0.3">
      <c r="A40" s="304" t="s">
        <v>643</v>
      </c>
    </row>
    <row r="41" spans="1:11" x14ac:dyDescent="0.3">
      <c r="A41" s="304" t="s">
        <v>645</v>
      </c>
    </row>
    <row r="42" spans="1:11" x14ac:dyDescent="0.3">
      <c r="A42" s="447" t="s">
        <v>642</v>
      </c>
    </row>
    <row r="43" spans="1:11" x14ac:dyDescent="0.3">
      <c r="A43" s="304" t="s">
        <v>648</v>
      </c>
    </row>
    <row r="44" spans="1:11" x14ac:dyDescent="0.3">
      <c r="A44" s="304" t="s">
        <v>644</v>
      </c>
    </row>
    <row r="45" spans="1:11" x14ac:dyDescent="0.3">
      <c r="A45" s="304" t="s">
        <v>360</v>
      </c>
    </row>
    <row r="46" spans="1:11" x14ac:dyDescent="0.3">
      <c r="A46" s="304" t="s">
        <v>361</v>
      </c>
    </row>
    <row r="47" spans="1:11" x14ac:dyDescent="0.3">
      <c r="A47" s="304" t="s">
        <v>281</v>
      </c>
    </row>
    <row r="48" spans="1:11" x14ac:dyDescent="0.3">
      <c r="A48" s="304" t="s">
        <v>362</v>
      </c>
    </row>
    <row r="49" spans="1:1" x14ac:dyDescent="0.3">
      <c r="A49" s="304" t="s">
        <v>363</v>
      </c>
    </row>
    <row r="50" spans="1:1" x14ac:dyDescent="0.3">
      <c r="A50" s="304" t="s">
        <v>282</v>
      </c>
    </row>
  </sheetData>
  <mergeCells count="2">
    <mergeCell ref="A1:H2"/>
    <mergeCell ref="B3:D3"/>
  </mergeCells>
  <hyperlinks>
    <hyperlink ref="A42" r:id="rId1"/>
  </hyperlinks>
  <pageMargins left="0.7" right="0.7" top="0.75" bottom="0.75" header="0.3" footer="0.3"/>
  <pageSetup scale="90" orientation="portrait" r:id="rId2"/>
  <headerFooter>
    <oddFooter>&amp;L&amp;9OIA 2014/09/05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sqref="A1:S1"/>
    </sheetView>
  </sheetViews>
  <sheetFormatPr defaultColWidth="29.9140625" defaultRowHeight="11.5" x14ac:dyDescent="0.3"/>
  <cols>
    <col min="1" max="1" width="30.6640625" style="2" customWidth="1"/>
    <col min="2" max="2" width="1.6640625" style="2" customWidth="1"/>
    <col min="3" max="6" width="4.9140625" style="2" customWidth="1"/>
    <col min="7" max="7" width="4.9140625" style="356" customWidth="1"/>
    <col min="8" max="8" width="1.9140625" style="2" customWidth="1"/>
    <col min="9" max="12" width="4.9140625" style="2" customWidth="1"/>
    <col min="13" max="13" width="4.9140625" style="356" customWidth="1"/>
    <col min="14" max="14" width="1.9140625" style="2" customWidth="1"/>
    <col min="15" max="15" width="4.9140625" style="2" customWidth="1"/>
    <col min="16" max="16" width="4.58203125" style="2" customWidth="1"/>
    <col min="17" max="18" width="4.9140625" style="2" customWidth="1"/>
    <col min="19" max="19" width="4.9140625" style="356" customWidth="1"/>
    <col min="20" max="20" width="10.4140625" style="2" customWidth="1"/>
    <col min="21" max="16384" width="29.9140625" style="2"/>
  </cols>
  <sheetData>
    <row r="1" spans="1:20" ht="15.65" customHeight="1" x14ac:dyDescent="0.3">
      <c r="A1" s="527" t="s">
        <v>239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4"/>
    </row>
    <row r="2" spans="1:20" ht="14" customHeight="1" x14ac:dyDescent="0.25">
      <c r="A2" s="549" t="s">
        <v>586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46"/>
    </row>
    <row r="3" spans="1:20" ht="14" customHeight="1" x14ac:dyDescent="0.25">
      <c r="A3" s="4"/>
      <c r="B3" s="4"/>
      <c r="C3" s="4"/>
      <c r="D3" s="4"/>
      <c r="E3" s="532" t="s">
        <v>81</v>
      </c>
      <c r="F3" s="532"/>
      <c r="G3" s="532"/>
      <c r="H3" s="532"/>
      <c r="I3" s="532"/>
      <c r="J3" s="532"/>
      <c r="K3" s="5"/>
      <c r="L3" s="5"/>
      <c r="M3" s="5"/>
      <c r="N3" s="5"/>
      <c r="O3" s="6"/>
      <c r="P3" s="4"/>
      <c r="Q3" s="4"/>
      <c r="R3" s="4"/>
      <c r="S3" s="4"/>
    </row>
    <row r="4" spans="1:20" ht="13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0" ht="24" customHeight="1" x14ac:dyDescent="0.25">
      <c r="A5" s="10"/>
      <c r="B5" s="10"/>
      <c r="C5" s="540" t="s">
        <v>82</v>
      </c>
      <c r="D5" s="540"/>
      <c r="E5" s="540"/>
      <c r="F5" s="540"/>
      <c r="G5" s="540"/>
      <c r="H5" s="11"/>
      <c r="I5" s="555" t="s">
        <v>83</v>
      </c>
      <c r="J5" s="555"/>
      <c r="K5" s="555"/>
      <c r="L5" s="555"/>
      <c r="M5" s="555"/>
      <c r="O5" s="540" t="s">
        <v>196</v>
      </c>
      <c r="P5" s="540"/>
      <c r="Q5" s="540"/>
      <c r="R5" s="540"/>
      <c r="S5" s="540"/>
    </row>
    <row r="6" spans="1:20" ht="13.25" customHeight="1" x14ac:dyDescent="0.25">
      <c r="A6" s="12" t="s">
        <v>5</v>
      </c>
      <c r="B6" s="12"/>
      <c r="C6" s="12">
        <v>2008</v>
      </c>
      <c r="D6" s="12">
        <v>2007</v>
      </c>
      <c r="E6" s="110">
        <v>2006</v>
      </c>
      <c r="F6" s="110">
        <v>2005</v>
      </c>
      <c r="G6" s="354">
        <v>2004</v>
      </c>
      <c r="H6" s="13"/>
      <c r="I6" s="13">
        <v>2008</v>
      </c>
      <c r="J6" s="110">
        <v>2007</v>
      </c>
      <c r="K6" s="110">
        <v>2006</v>
      </c>
      <c r="L6" s="110">
        <v>2005</v>
      </c>
      <c r="M6" s="354">
        <v>2004</v>
      </c>
      <c r="N6" s="13"/>
      <c r="O6" s="13">
        <v>2008</v>
      </c>
      <c r="P6" s="13">
        <v>2007</v>
      </c>
      <c r="Q6" s="13">
        <v>2006</v>
      </c>
      <c r="R6" s="13">
        <v>2005</v>
      </c>
      <c r="S6" s="354">
        <v>2004</v>
      </c>
    </row>
    <row r="7" spans="1:20" ht="13.25" customHeight="1" x14ac:dyDescent="0.25">
      <c r="A7" s="17"/>
      <c r="B7" s="17"/>
      <c r="C7" s="17"/>
      <c r="D7" s="117"/>
      <c r="E7" s="124"/>
      <c r="F7" s="124"/>
      <c r="G7" s="358"/>
      <c r="H7" s="18"/>
      <c r="I7" s="18"/>
      <c r="J7" s="124"/>
      <c r="K7" s="124"/>
      <c r="L7" s="124"/>
      <c r="M7" s="358"/>
      <c r="N7" s="18"/>
      <c r="O7" s="18"/>
      <c r="P7" s="18"/>
      <c r="Q7" s="18"/>
      <c r="R7" s="18"/>
      <c r="S7" s="358"/>
    </row>
    <row r="8" spans="1:20" ht="13.25" customHeight="1" x14ac:dyDescent="0.2">
      <c r="A8" s="59" t="s">
        <v>72</v>
      </c>
      <c r="B8" s="20"/>
      <c r="C8" s="240">
        <v>40</v>
      </c>
      <c r="D8" s="242">
        <v>30</v>
      </c>
      <c r="E8" s="241">
        <v>47</v>
      </c>
      <c r="F8" s="272">
        <v>37</v>
      </c>
      <c r="G8" s="364">
        <f>39*0.85</f>
        <v>33.15</v>
      </c>
      <c r="H8" s="272"/>
      <c r="I8" s="272">
        <v>45</v>
      </c>
      <c r="J8" s="272">
        <v>33</v>
      </c>
      <c r="K8" s="241">
        <v>55</v>
      </c>
      <c r="L8" s="272">
        <v>43</v>
      </c>
      <c r="M8" s="272">
        <v>39</v>
      </c>
      <c r="N8" s="272"/>
      <c r="O8" s="273">
        <f t="shared" ref="O8:R9" si="0">C8/I8</f>
        <v>0.88888888888888884</v>
      </c>
      <c r="P8" s="273">
        <f t="shared" si="0"/>
        <v>0.90909090909090906</v>
      </c>
      <c r="Q8" s="273">
        <f t="shared" si="0"/>
        <v>0.8545454545454545</v>
      </c>
      <c r="R8" s="273">
        <f t="shared" si="0"/>
        <v>0.86046511627906974</v>
      </c>
      <c r="S8" s="273">
        <v>0.85</v>
      </c>
    </row>
    <row r="9" spans="1:20" ht="13.25" customHeight="1" x14ac:dyDescent="0.2">
      <c r="A9" s="59" t="s">
        <v>7</v>
      </c>
      <c r="B9" s="20"/>
      <c r="C9" s="240">
        <v>20</v>
      </c>
      <c r="D9" s="242">
        <v>29</v>
      </c>
      <c r="E9" s="241">
        <v>20</v>
      </c>
      <c r="F9" s="272">
        <v>25</v>
      </c>
      <c r="G9" s="364">
        <f>38*0.58</f>
        <v>22.04</v>
      </c>
      <c r="H9" s="272"/>
      <c r="I9" s="272">
        <v>34</v>
      </c>
      <c r="J9" s="272">
        <v>35</v>
      </c>
      <c r="K9" s="241">
        <v>34</v>
      </c>
      <c r="L9" s="272">
        <v>37</v>
      </c>
      <c r="M9" s="272">
        <v>38</v>
      </c>
      <c r="N9" s="272"/>
      <c r="O9" s="273">
        <f t="shared" si="0"/>
        <v>0.58823529411764708</v>
      </c>
      <c r="P9" s="273">
        <f t="shared" si="0"/>
        <v>0.82857142857142863</v>
      </c>
      <c r="Q9" s="273">
        <f t="shared" si="0"/>
        <v>0.58823529411764708</v>
      </c>
      <c r="R9" s="273">
        <f t="shared" si="0"/>
        <v>0.67567567567567566</v>
      </c>
      <c r="S9" s="273">
        <v>0.57999999999999996</v>
      </c>
    </row>
    <row r="10" spans="1:20" ht="13.25" customHeight="1" x14ac:dyDescent="0.2">
      <c r="A10" s="59" t="s">
        <v>10</v>
      </c>
      <c r="B10" s="20"/>
      <c r="C10" s="240">
        <v>51</v>
      </c>
      <c r="D10" s="242">
        <v>56</v>
      </c>
      <c r="E10" s="241">
        <v>45</v>
      </c>
      <c r="F10" s="272">
        <v>56</v>
      </c>
      <c r="G10" s="364">
        <f>79*0.73</f>
        <v>57.67</v>
      </c>
      <c r="H10" s="65"/>
      <c r="I10" s="272">
        <v>71</v>
      </c>
      <c r="J10" s="272">
        <v>71</v>
      </c>
      <c r="K10" s="241">
        <v>63</v>
      </c>
      <c r="L10" s="272">
        <v>77</v>
      </c>
      <c r="M10" s="272">
        <v>79</v>
      </c>
      <c r="N10" s="65"/>
      <c r="O10" s="273">
        <f t="shared" ref="O10:O22" si="1">C10/I10</f>
        <v>0.71830985915492962</v>
      </c>
      <c r="P10" s="273">
        <f t="shared" ref="P10:P22" si="2">D10/J10</f>
        <v>0.78873239436619713</v>
      </c>
      <c r="Q10" s="273">
        <f t="shared" ref="Q10:Q22" si="3">E10/K10</f>
        <v>0.7142857142857143</v>
      </c>
      <c r="R10" s="273">
        <f t="shared" ref="R10:R22" si="4">F10/L10</f>
        <v>0.72727272727272729</v>
      </c>
      <c r="S10" s="273">
        <v>0.73</v>
      </c>
    </row>
    <row r="11" spans="1:20" ht="13.25" customHeight="1" x14ac:dyDescent="0.2">
      <c r="A11" s="59" t="s">
        <v>11</v>
      </c>
      <c r="B11" s="20"/>
      <c r="C11" s="240">
        <v>3</v>
      </c>
      <c r="D11" s="242">
        <v>4</v>
      </c>
      <c r="E11" s="241">
        <v>1</v>
      </c>
      <c r="F11" s="272">
        <v>0</v>
      </c>
      <c r="G11" s="364">
        <v>1</v>
      </c>
      <c r="H11" s="65"/>
      <c r="I11" s="272">
        <v>3</v>
      </c>
      <c r="J11" s="272">
        <v>4</v>
      </c>
      <c r="K11" s="241">
        <v>1</v>
      </c>
      <c r="L11" s="272">
        <v>1</v>
      </c>
      <c r="M11" s="272">
        <v>2</v>
      </c>
      <c r="N11" s="65"/>
      <c r="O11" s="273">
        <f t="shared" si="1"/>
        <v>1</v>
      </c>
      <c r="P11" s="273">
        <f t="shared" si="2"/>
        <v>1</v>
      </c>
      <c r="Q11" s="273">
        <f t="shared" si="3"/>
        <v>1</v>
      </c>
      <c r="R11" s="273">
        <f t="shared" si="4"/>
        <v>0</v>
      </c>
      <c r="S11" s="273">
        <v>0.5</v>
      </c>
    </row>
    <row r="12" spans="1:20" ht="13.25" customHeight="1" x14ac:dyDescent="0.2">
      <c r="A12" s="59" t="s">
        <v>46</v>
      </c>
      <c r="B12" s="20"/>
      <c r="C12" s="240">
        <v>7</v>
      </c>
      <c r="D12" s="242">
        <v>4</v>
      </c>
      <c r="E12" s="241">
        <v>5</v>
      </c>
      <c r="F12" s="272">
        <v>3</v>
      </c>
      <c r="G12" s="364">
        <f>8*0.88</f>
        <v>7.04</v>
      </c>
      <c r="H12" s="65"/>
      <c r="I12" s="272">
        <v>7</v>
      </c>
      <c r="J12" s="272">
        <v>5</v>
      </c>
      <c r="K12" s="241">
        <v>7</v>
      </c>
      <c r="L12" s="272">
        <v>4</v>
      </c>
      <c r="M12" s="272">
        <v>8</v>
      </c>
      <c r="N12" s="65"/>
      <c r="O12" s="273">
        <f t="shared" si="1"/>
        <v>1</v>
      </c>
      <c r="P12" s="273">
        <f t="shared" si="2"/>
        <v>0.8</v>
      </c>
      <c r="Q12" s="273">
        <f t="shared" si="3"/>
        <v>0.7142857142857143</v>
      </c>
      <c r="R12" s="273">
        <f t="shared" si="4"/>
        <v>0.75</v>
      </c>
      <c r="S12" s="273">
        <v>0.88</v>
      </c>
    </row>
    <row r="13" spans="1:20" ht="13.25" customHeight="1" x14ac:dyDescent="0.2">
      <c r="A13" s="59" t="s">
        <v>13</v>
      </c>
      <c r="B13" s="20"/>
      <c r="C13" s="240">
        <v>12</v>
      </c>
      <c r="D13" s="242">
        <v>10</v>
      </c>
      <c r="E13" s="241">
        <v>14</v>
      </c>
      <c r="F13" s="272">
        <v>11</v>
      </c>
      <c r="G13" s="364">
        <f>24*0.54</f>
        <v>12.96</v>
      </c>
      <c r="H13" s="65"/>
      <c r="I13" s="272">
        <v>22</v>
      </c>
      <c r="J13" s="272">
        <v>17</v>
      </c>
      <c r="K13" s="241">
        <v>35</v>
      </c>
      <c r="L13" s="272">
        <v>23</v>
      </c>
      <c r="M13" s="272">
        <v>24</v>
      </c>
      <c r="N13" s="65"/>
      <c r="O13" s="273">
        <f t="shared" si="1"/>
        <v>0.54545454545454541</v>
      </c>
      <c r="P13" s="273">
        <f t="shared" si="2"/>
        <v>0.58823529411764708</v>
      </c>
      <c r="Q13" s="273">
        <f t="shared" si="3"/>
        <v>0.4</v>
      </c>
      <c r="R13" s="273">
        <f t="shared" si="4"/>
        <v>0.47826086956521741</v>
      </c>
      <c r="S13" s="273">
        <v>0.54</v>
      </c>
    </row>
    <row r="14" spans="1:20" ht="13.25" customHeight="1" x14ac:dyDescent="0.2">
      <c r="A14" s="59" t="s">
        <v>14</v>
      </c>
      <c r="B14" s="20"/>
      <c r="C14" s="240">
        <v>45</v>
      </c>
      <c r="D14" s="242">
        <v>40</v>
      </c>
      <c r="E14" s="241">
        <v>29</v>
      </c>
      <c r="F14" s="272">
        <v>43</v>
      </c>
      <c r="G14" s="364">
        <f>54*0.7</f>
        <v>37.799999999999997</v>
      </c>
      <c r="H14" s="65"/>
      <c r="I14" s="272">
        <v>58</v>
      </c>
      <c r="J14" s="272">
        <v>46</v>
      </c>
      <c r="K14" s="241">
        <v>45</v>
      </c>
      <c r="L14" s="272">
        <v>57</v>
      </c>
      <c r="M14" s="272">
        <v>54</v>
      </c>
      <c r="N14" s="65"/>
      <c r="O14" s="273">
        <f t="shared" si="1"/>
        <v>0.77586206896551724</v>
      </c>
      <c r="P14" s="273">
        <f t="shared" si="2"/>
        <v>0.86956521739130432</v>
      </c>
      <c r="Q14" s="273">
        <f t="shared" si="3"/>
        <v>0.64444444444444449</v>
      </c>
      <c r="R14" s="273">
        <f t="shared" si="4"/>
        <v>0.75438596491228072</v>
      </c>
      <c r="S14" s="273">
        <v>0.7</v>
      </c>
    </row>
    <row r="15" spans="1:20" ht="13.25" customHeight="1" x14ac:dyDescent="0.2">
      <c r="A15" s="59" t="s">
        <v>15</v>
      </c>
      <c r="B15" s="20"/>
      <c r="C15" s="240">
        <v>18</v>
      </c>
      <c r="D15" s="240">
        <v>29</v>
      </c>
      <c r="E15" s="241">
        <v>46</v>
      </c>
      <c r="F15" s="272">
        <v>25</v>
      </c>
      <c r="G15" s="364">
        <f>63*0.56</f>
        <v>35.28</v>
      </c>
      <c r="H15" s="66"/>
      <c r="I15" s="276">
        <v>33</v>
      </c>
      <c r="J15" s="276">
        <v>40</v>
      </c>
      <c r="K15" s="241">
        <v>61</v>
      </c>
      <c r="L15" s="272">
        <v>40</v>
      </c>
      <c r="M15" s="272">
        <v>63</v>
      </c>
      <c r="N15" s="65"/>
      <c r="O15" s="273">
        <f t="shared" si="1"/>
        <v>0.54545454545454541</v>
      </c>
      <c r="P15" s="273">
        <f t="shared" si="2"/>
        <v>0.72499999999999998</v>
      </c>
      <c r="Q15" s="273">
        <f t="shared" si="3"/>
        <v>0.75409836065573765</v>
      </c>
      <c r="R15" s="273">
        <f t="shared" si="4"/>
        <v>0.625</v>
      </c>
      <c r="S15" s="273">
        <v>0.56000000000000005</v>
      </c>
    </row>
    <row r="16" spans="1:20" ht="13.25" customHeight="1" x14ac:dyDescent="0.2">
      <c r="A16" s="59" t="s">
        <v>16</v>
      </c>
      <c r="B16" s="20"/>
      <c r="C16" s="240">
        <v>12</v>
      </c>
      <c r="D16" s="240">
        <v>9</v>
      </c>
      <c r="E16" s="241">
        <v>11</v>
      </c>
      <c r="F16" s="272">
        <v>8</v>
      </c>
      <c r="G16" s="364">
        <f>16*0.81</f>
        <v>12.96</v>
      </c>
      <c r="H16" s="66"/>
      <c r="I16" s="276">
        <v>15</v>
      </c>
      <c r="J16" s="276">
        <v>14</v>
      </c>
      <c r="K16" s="241">
        <v>16</v>
      </c>
      <c r="L16" s="272">
        <v>9</v>
      </c>
      <c r="M16" s="272">
        <v>16</v>
      </c>
      <c r="N16" s="65"/>
      <c r="O16" s="273">
        <f t="shared" si="1"/>
        <v>0.8</v>
      </c>
      <c r="P16" s="273">
        <f t="shared" si="2"/>
        <v>0.6428571428571429</v>
      </c>
      <c r="Q16" s="273">
        <f t="shared" si="3"/>
        <v>0.6875</v>
      </c>
      <c r="R16" s="273">
        <f t="shared" si="4"/>
        <v>0.88888888888888884</v>
      </c>
      <c r="S16" s="273">
        <v>0.81</v>
      </c>
    </row>
    <row r="17" spans="1:20" ht="13.25" customHeight="1" x14ac:dyDescent="0.2">
      <c r="A17" s="59" t="s">
        <v>84</v>
      </c>
      <c r="B17" s="20"/>
      <c r="C17" s="240">
        <v>6</v>
      </c>
      <c r="D17" s="240">
        <v>4</v>
      </c>
      <c r="E17" s="241">
        <v>9</v>
      </c>
      <c r="F17" s="272">
        <v>7</v>
      </c>
      <c r="G17" s="364">
        <f>7*0.57</f>
        <v>3.9899999999999998</v>
      </c>
      <c r="H17" s="66"/>
      <c r="I17" s="276">
        <v>10</v>
      </c>
      <c r="J17" s="276">
        <v>4</v>
      </c>
      <c r="K17" s="241">
        <v>12</v>
      </c>
      <c r="L17" s="272">
        <v>12</v>
      </c>
      <c r="M17" s="272">
        <v>7</v>
      </c>
      <c r="N17" s="65"/>
      <c r="O17" s="273">
        <f t="shared" si="1"/>
        <v>0.6</v>
      </c>
      <c r="P17" s="273">
        <f t="shared" si="2"/>
        <v>1</v>
      </c>
      <c r="Q17" s="273">
        <f t="shared" si="3"/>
        <v>0.75</v>
      </c>
      <c r="R17" s="273">
        <f t="shared" si="4"/>
        <v>0.58333333333333337</v>
      </c>
      <c r="S17" s="273">
        <v>0.56999999999999995</v>
      </c>
    </row>
    <row r="18" spans="1:20" ht="13.25" customHeight="1" x14ac:dyDescent="0.2">
      <c r="A18" s="59" t="s">
        <v>18</v>
      </c>
      <c r="B18" s="20"/>
      <c r="C18" s="240">
        <v>1</v>
      </c>
      <c r="D18" s="240">
        <v>1</v>
      </c>
      <c r="E18" s="241">
        <v>2</v>
      </c>
      <c r="F18" s="272">
        <v>3</v>
      </c>
      <c r="G18" s="364">
        <f>5*0.8</f>
        <v>4</v>
      </c>
      <c r="H18" s="66"/>
      <c r="I18" s="276">
        <v>1</v>
      </c>
      <c r="J18" s="276">
        <v>1</v>
      </c>
      <c r="K18" s="241">
        <v>3</v>
      </c>
      <c r="L18" s="272">
        <v>4</v>
      </c>
      <c r="M18" s="272">
        <v>5</v>
      </c>
      <c r="N18" s="65"/>
      <c r="O18" s="273">
        <f t="shared" si="1"/>
        <v>1</v>
      </c>
      <c r="P18" s="273">
        <f t="shared" si="2"/>
        <v>1</v>
      </c>
      <c r="Q18" s="273">
        <f t="shared" si="3"/>
        <v>0.66666666666666663</v>
      </c>
      <c r="R18" s="273">
        <f t="shared" si="4"/>
        <v>0.75</v>
      </c>
      <c r="S18" s="273">
        <v>0.8</v>
      </c>
    </row>
    <row r="19" spans="1:20" ht="13.25" customHeight="1" x14ac:dyDescent="0.2">
      <c r="A19" s="59" t="s">
        <v>587</v>
      </c>
      <c r="B19" s="20"/>
      <c r="C19" s="240">
        <v>36</v>
      </c>
      <c r="D19" s="240">
        <v>39</v>
      </c>
      <c r="E19" s="241">
        <v>48</v>
      </c>
      <c r="F19" s="272">
        <v>43</v>
      </c>
      <c r="G19" s="364">
        <f>56*0.79</f>
        <v>44.24</v>
      </c>
      <c r="H19" s="66"/>
      <c r="I19" s="276">
        <v>44</v>
      </c>
      <c r="J19" s="276">
        <v>48</v>
      </c>
      <c r="K19" s="241">
        <v>57</v>
      </c>
      <c r="L19" s="272">
        <v>53</v>
      </c>
      <c r="M19" s="272">
        <v>56</v>
      </c>
      <c r="N19" s="65"/>
      <c r="O19" s="273">
        <f t="shared" si="1"/>
        <v>0.81818181818181823</v>
      </c>
      <c r="P19" s="273">
        <f t="shared" si="2"/>
        <v>0.8125</v>
      </c>
      <c r="Q19" s="273">
        <f t="shared" si="3"/>
        <v>0.84210526315789469</v>
      </c>
      <c r="R19" s="273">
        <f t="shared" si="4"/>
        <v>0.81132075471698117</v>
      </c>
      <c r="S19" s="273">
        <v>0.79</v>
      </c>
      <c r="T19" s="43"/>
    </row>
    <row r="20" spans="1:20" ht="13.25" customHeight="1" x14ac:dyDescent="0.2">
      <c r="A20" s="59" t="s">
        <v>588</v>
      </c>
      <c r="B20" s="20"/>
      <c r="C20" s="240">
        <v>2</v>
      </c>
      <c r="D20" s="240">
        <v>5</v>
      </c>
      <c r="E20" s="241">
        <v>3</v>
      </c>
      <c r="F20" s="272">
        <v>4</v>
      </c>
      <c r="G20" s="364">
        <v>6</v>
      </c>
      <c r="H20" s="66"/>
      <c r="I20" s="276">
        <v>3</v>
      </c>
      <c r="J20" s="276">
        <v>8</v>
      </c>
      <c r="K20" s="241">
        <v>7</v>
      </c>
      <c r="L20" s="272">
        <v>10</v>
      </c>
      <c r="M20" s="272">
        <v>10</v>
      </c>
      <c r="N20" s="65"/>
      <c r="O20" s="273">
        <f t="shared" si="1"/>
        <v>0.66666666666666663</v>
      </c>
      <c r="P20" s="273">
        <f t="shared" si="2"/>
        <v>0.625</v>
      </c>
      <c r="Q20" s="273">
        <f t="shared" si="3"/>
        <v>0.42857142857142855</v>
      </c>
      <c r="R20" s="273">
        <f t="shared" si="4"/>
        <v>0.4</v>
      </c>
      <c r="S20" s="273">
        <v>0.6</v>
      </c>
    </row>
    <row r="21" spans="1:20" ht="13.25" customHeight="1" x14ac:dyDescent="0.2">
      <c r="A21" s="59" t="s">
        <v>85</v>
      </c>
      <c r="B21" s="20"/>
      <c r="C21" s="240">
        <v>9</v>
      </c>
      <c r="D21" s="240">
        <v>4</v>
      </c>
      <c r="E21" s="241">
        <v>5</v>
      </c>
      <c r="F21" s="272">
        <v>10</v>
      </c>
      <c r="G21" s="364">
        <v>11</v>
      </c>
      <c r="H21" s="66"/>
      <c r="I21" s="276">
        <v>11</v>
      </c>
      <c r="J21" s="276">
        <v>5</v>
      </c>
      <c r="K21" s="241">
        <v>5</v>
      </c>
      <c r="L21" s="272">
        <v>13</v>
      </c>
      <c r="M21" s="272">
        <v>11</v>
      </c>
      <c r="N21" s="65"/>
      <c r="O21" s="273">
        <f t="shared" si="1"/>
        <v>0.81818181818181823</v>
      </c>
      <c r="P21" s="273">
        <f t="shared" si="2"/>
        <v>0.8</v>
      </c>
      <c r="Q21" s="273">
        <f t="shared" si="3"/>
        <v>1</v>
      </c>
      <c r="R21" s="273">
        <f t="shared" si="4"/>
        <v>0.76923076923076927</v>
      </c>
      <c r="S21" s="273">
        <v>1</v>
      </c>
    </row>
    <row r="22" spans="1:20" ht="13.25" customHeight="1" x14ac:dyDescent="0.2">
      <c r="A22" s="59" t="s">
        <v>64</v>
      </c>
      <c r="B22" s="20"/>
      <c r="C22" s="240">
        <v>7</v>
      </c>
      <c r="D22" s="240">
        <v>6</v>
      </c>
      <c r="E22" s="241">
        <v>7</v>
      </c>
      <c r="F22" s="272">
        <v>2</v>
      </c>
      <c r="G22" s="364">
        <f>11*0.55</f>
        <v>6.0500000000000007</v>
      </c>
      <c r="H22" s="66"/>
      <c r="I22" s="276">
        <v>12</v>
      </c>
      <c r="J22" s="276">
        <v>19</v>
      </c>
      <c r="K22" s="241">
        <v>13</v>
      </c>
      <c r="L22" s="272">
        <v>6</v>
      </c>
      <c r="M22" s="272">
        <v>11</v>
      </c>
      <c r="N22" s="65"/>
      <c r="O22" s="273">
        <f t="shared" si="1"/>
        <v>0.58333333333333337</v>
      </c>
      <c r="P22" s="273">
        <f t="shared" si="2"/>
        <v>0.31578947368421051</v>
      </c>
      <c r="Q22" s="273">
        <f t="shared" si="3"/>
        <v>0.53846153846153844</v>
      </c>
      <c r="R22" s="273">
        <f t="shared" si="4"/>
        <v>0.33333333333333331</v>
      </c>
      <c r="S22" s="273">
        <v>0.55000000000000004</v>
      </c>
    </row>
    <row r="23" spans="1:20" ht="13.25" customHeight="1" x14ac:dyDescent="0.2">
      <c r="A23" s="59" t="s">
        <v>23</v>
      </c>
      <c r="B23" s="20"/>
      <c r="C23" s="240">
        <v>3</v>
      </c>
      <c r="D23" s="39" t="s">
        <v>9</v>
      </c>
      <c r="E23" s="241">
        <v>1</v>
      </c>
      <c r="F23" s="241">
        <v>3</v>
      </c>
      <c r="G23" s="241">
        <v>3</v>
      </c>
      <c r="H23" s="66"/>
      <c r="I23" s="240">
        <v>3</v>
      </c>
      <c r="J23" s="240" t="s">
        <v>9</v>
      </c>
      <c r="K23" s="241">
        <v>2</v>
      </c>
      <c r="L23" s="272">
        <v>3</v>
      </c>
      <c r="M23" s="364">
        <v>3</v>
      </c>
      <c r="N23" s="65"/>
      <c r="O23" s="273">
        <v>1</v>
      </c>
      <c r="P23" s="61" t="s">
        <v>9</v>
      </c>
      <c r="Q23" s="273">
        <v>0.5</v>
      </c>
      <c r="R23" s="273">
        <v>1</v>
      </c>
      <c r="S23" s="273">
        <v>1</v>
      </c>
    </row>
    <row r="24" spans="1:20" ht="13.25" customHeight="1" x14ac:dyDescent="0.2">
      <c r="A24" s="59" t="s">
        <v>24</v>
      </c>
      <c r="B24" s="20"/>
      <c r="C24" s="240">
        <v>35</v>
      </c>
      <c r="D24" s="240">
        <v>43</v>
      </c>
      <c r="E24" s="241">
        <v>42</v>
      </c>
      <c r="F24" s="272">
        <v>45</v>
      </c>
      <c r="G24" s="364">
        <f>55*0.78</f>
        <v>42.9</v>
      </c>
      <c r="H24" s="66"/>
      <c r="I24" s="276">
        <v>49</v>
      </c>
      <c r="J24" s="276">
        <v>57</v>
      </c>
      <c r="K24" s="241">
        <v>52</v>
      </c>
      <c r="L24" s="272">
        <v>60</v>
      </c>
      <c r="M24" s="272">
        <v>55</v>
      </c>
      <c r="N24" s="65"/>
      <c r="O24" s="273">
        <f t="shared" ref="O24:R25" si="5">C24/I24</f>
        <v>0.7142857142857143</v>
      </c>
      <c r="P24" s="273">
        <f t="shared" si="5"/>
        <v>0.75438596491228072</v>
      </c>
      <c r="Q24" s="273">
        <f t="shared" si="5"/>
        <v>0.80769230769230771</v>
      </c>
      <c r="R24" s="273">
        <f t="shared" si="5"/>
        <v>0.75</v>
      </c>
      <c r="S24" s="273">
        <v>0.78</v>
      </c>
    </row>
    <row r="25" spans="1:20" ht="13.25" customHeight="1" x14ac:dyDescent="0.2">
      <c r="A25" s="59" t="s">
        <v>25</v>
      </c>
      <c r="B25" s="20"/>
      <c r="C25" s="240">
        <v>1</v>
      </c>
      <c r="D25" s="240">
        <v>2</v>
      </c>
      <c r="E25" s="241">
        <v>5</v>
      </c>
      <c r="F25" s="272">
        <v>9</v>
      </c>
      <c r="G25" s="364">
        <f>7*0.29</f>
        <v>2.0299999999999998</v>
      </c>
      <c r="H25" s="66"/>
      <c r="I25" s="276">
        <v>4</v>
      </c>
      <c r="J25" s="276">
        <v>9</v>
      </c>
      <c r="K25" s="241">
        <v>9</v>
      </c>
      <c r="L25" s="272">
        <v>22</v>
      </c>
      <c r="M25" s="272">
        <v>7</v>
      </c>
      <c r="N25" s="65"/>
      <c r="O25" s="273">
        <f t="shared" si="5"/>
        <v>0.25</v>
      </c>
      <c r="P25" s="273">
        <f t="shared" si="5"/>
        <v>0.22222222222222221</v>
      </c>
      <c r="Q25" s="273">
        <f t="shared" si="5"/>
        <v>0.55555555555555558</v>
      </c>
      <c r="R25" s="273">
        <f t="shared" si="5"/>
        <v>0.40909090909090912</v>
      </c>
      <c r="S25" s="273">
        <v>0.28999999999999998</v>
      </c>
    </row>
    <row r="26" spans="1:20" ht="6" customHeight="1" x14ac:dyDescent="0.25">
      <c r="C26" s="39"/>
      <c r="D26" s="39"/>
      <c r="E26" s="39"/>
      <c r="F26" s="39"/>
      <c r="G26" s="369"/>
      <c r="H26" s="133"/>
      <c r="I26" s="133"/>
      <c r="J26" s="133"/>
      <c r="K26" s="39"/>
      <c r="L26" s="39"/>
      <c r="M26" s="39"/>
      <c r="N26" s="133"/>
      <c r="O26" s="61"/>
      <c r="P26" s="61"/>
      <c r="Q26" s="61"/>
      <c r="R26" s="61"/>
      <c r="S26" s="61"/>
    </row>
    <row r="27" spans="1:20" ht="13.25" customHeight="1" x14ac:dyDescent="0.25">
      <c r="A27" s="2" t="s">
        <v>26</v>
      </c>
      <c r="C27" s="39"/>
      <c r="D27" s="39"/>
      <c r="E27" s="39"/>
      <c r="F27" s="39"/>
      <c r="G27" s="369"/>
      <c r="H27" s="39"/>
      <c r="I27" s="39"/>
      <c r="J27" s="39"/>
      <c r="K27" s="39"/>
      <c r="L27" s="39"/>
      <c r="M27" s="39"/>
      <c r="N27" s="39"/>
      <c r="O27" s="61"/>
      <c r="P27" s="61"/>
      <c r="Q27" s="61"/>
      <c r="R27" s="61"/>
      <c r="S27" s="61"/>
    </row>
    <row r="28" spans="1:20" ht="13.25" customHeight="1" x14ac:dyDescent="0.25">
      <c r="A28" s="27" t="s">
        <v>29</v>
      </c>
      <c r="B28" s="27"/>
      <c r="C28" s="364">
        <v>1</v>
      </c>
      <c r="D28" s="364">
        <v>1</v>
      </c>
      <c r="E28" s="364">
        <v>2</v>
      </c>
      <c r="F28" s="364">
        <v>3</v>
      </c>
      <c r="G28" s="364">
        <f>8*0.25</f>
        <v>2</v>
      </c>
      <c r="H28" s="364"/>
      <c r="I28" s="364">
        <v>2</v>
      </c>
      <c r="J28" s="364">
        <v>1</v>
      </c>
      <c r="K28" s="364">
        <v>7</v>
      </c>
      <c r="L28" s="364">
        <v>6</v>
      </c>
      <c r="M28" s="364">
        <v>8</v>
      </c>
      <c r="N28" s="39"/>
      <c r="O28" s="273">
        <f>C28/I28</f>
        <v>0.5</v>
      </c>
      <c r="P28" s="273">
        <f>D28/J28</f>
        <v>1</v>
      </c>
      <c r="Q28" s="273">
        <f>E28/K28</f>
        <v>0.2857142857142857</v>
      </c>
      <c r="R28" s="273">
        <f>F28/L28</f>
        <v>0.5</v>
      </c>
      <c r="S28" s="273">
        <v>0.25</v>
      </c>
    </row>
    <row r="29" spans="1:20" s="356" customFormat="1" ht="13.25" customHeight="1" x14ac:dyDescent="0.25">
      <c r="A29" s="291" t="s">
        <v>470</v>
      </c>
      <c r="B29" s="107"/>
      <c r="C29" s="364">
        <v>1</v>
      </c>
      <c r="D29" s="39" t="s">
        <v>9</v>
      </c>
      <c r="E29" s="39" t="s">
        <v>9</v>
      </c>
      <c r="F29" s="39" t="s">
        <v>9</v>
      </c>
      <c r="G29" s="39" t="s">
        <v>9</v>
      </c>
      <c r="H29" s="39"/>
      <c r="I29" s="364">
        <v>1</v>
      </c>
      <c r="J29" s="39" t="s">
        <v>9</v>
      </c>
      <c r="K29" s="39" t="s">
        <v>9</v>
      </c>
      <c r="L29" s="39" t="s">
        <v>9</v>
      </c>
      <c r="M29" s="39" t="s">
        <v>9</v>
      </c>
      <c r="N29" s="39"/>
      <c r="O29" s="273">
        <v>1</v>
      </c>
      <c r="P29" s="39" t="s">
        <v>9</v>
      </c>
      <c r="Q29" s="39" t="s">
        <v>9</v>
      </c>
      <c r="R29" s="39" t="s">
        <v>9</v>
      </c>
      <c r="S29" s="39" t="s">
        <v>9</v>
      </c>
    </row>
    <row r="30" spans="1:20" ht="13.25" customHeight="1" x14ac:dyDescent="0.25">
      <c r="A30" s="291" t="s">
        <v>617</v>
      </c>
      <c r="B30" s="27"/>
      <c r="C30" s="39" t="s">
        <v>9</v>
      </c>
      <c r="D30" s="39" t="s">
        <v>9</v>
      </c>
      <c r="E30" s="364">
        <v>0</v>
      </c>
      <c r="F30" s="364">
        <v>1</v>
      </c>
      <c r="G30" s="364">
        <v>1</v>
      </c>
      <c r="H30" s="39"/>
      <c r="I30" s="39" t="s">
        <v>9</v>
      </c>
      <c r="J30" s="39" t="s">
        <v>9</v>
      </c>
      <c r="K30" s="364">
        <v>2</v>
      </c>
      <c r="L30" s="364">
        <v>1</v>
      </c>
      <c r="M30" s="364">
        <v>1</v>
      </c>
      <c r="N30" s="39"/>
      <c r="O30" s="66" t="s">
        <v>9</v>
      </c>
      <c r="P30" s="66" t="s">
        <v>9</v>
      </c>
      <c r="Q30" s="273">
        <f>E30/K30</f>
        <v>0</v>
      </c>
      <c r="R30" s="273">
        <f>F30/L30</f>
        <v>1</v>
      </c>
      <c r="S30" s="273">
        <v>1</v>
      </c>
    </row>
    <row r="31" spans="1:20" ht="13.25" customHeight="1" x14ac:dyDescent="0.25">
      <c r="A31" s="5" t="s">
        <v>33</v>
      </c>
      <c r="C31" s="364">
        <v>2</v>
      </c>
      <c r="D31" s="364">
        <v>1</v>
      </c>
      <c r="E31" s="364">
        <v>2</v>
      </c>
      <c r="F31" s="364">
        <v>4</v>
      </c>
      <c r="G31" s="364">
        <v>3</v>
      </c>
      <c r="H31" s="364"/>
      <c r="I31" s="364">
        <v>3</v>
      </c>
      <c r="J31" s="364">
        <v>1</v>
      </c>
      <c r="K31" s="364">
        <v>9</v>
      </c>
      <c r="L31" s="364">
        <v>7</v>
      </c>
      <c r="M31" s="364">
        <v>9</v>
      </c>
      <c r="N31" s="39"/>
      <c r="O31" s="273">
        <v>0.67</v>
      </c>
      <c r="P31" s="273">
        <f>D31/J31</f>
        <v>1</v>
      </c>
      <c r="Q31" s="273">
        <f>2/9</f>
        <v>0.22222222222222221</v>
      </c>
      <c r="R31" s="273">
        <f>4/7</f>
        <v>0.5714285714285714</v>
      </c>
      <c r="S31" s="273">
        <f>3/9</f>
        <v>0.33333333333333331</v>
      </c>
    </row>
    <row r="32" spans="1:20" ht="6" customHeight="1" x14ac:dyDescent="0.25">
      <c r="A32" s="5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133"/>
      <c r="O32" s="61"/>
      <c r="P32" s="61"/>
      <c r="Q32" s="61"/>
      <c r="R32" s="61"/>
      <c r="S32" s="61"/>
    </row>
    <row r="33" spans="1:20" ht="13.25" customHeight="1" x14ac:dyDescent="0.25">
      <c r="A33" s="30" t="s">
        <v>79</v>
      </c>
      <c r="B33" s="29"/>
      <c r="C33" s="370">
        <v>308</v>
      </c>
      <c r="D33" s="370">
        <v>317</v>
      </c>
      <c r="E33" s="370">
        <v>340</v>
      </c>
      <c r="F33" s="370">
        <v>337</v>
      </c>
      <c r="G33" s="370">
        <f>497*0.7</f>
        <v>347.9</v>
      </c>
      <c r="H33" s="370"/>
      <c r="I33" s="370">
        <v>428</v>
      </c>
      <c r="J33" s="370">
        <v>417</v>
      </c>
      <c r="K33" s="370">
        <v>486</v>
      </c>
      <c r="L33" s="370">
        <v>481</v>
      </c>
      <c r="M33" s="370">
        <v>497</v>
      </c>
      <c r="N33" s="39"/>
      <c r="O33" s="274">
        <f>C33/I33</f>
        <v>0.71962616822429903</v>
      </c>
      <c r="P33" s="274">
        <f>D33/J33</f>
        <v>0.76019184652278182</v>
      </c>
      <c r="Q33" s="274">
        <f>E33/K33</f>
        <v>0.69958847736625518</v>
      </c>
      <c r="R33" s="274">
        <f t="shared" ref="R33" si="6">F33/L33</f>
        <v>0.70062370062370061</v>
      </c>
      <c r="S33" s="274">
        <v>0.7</v>
      </c>
    </row>
    <row r="34" spans="1:20" ht="11.4" x14ac:dyDescent="0.25">
      <c r="A34" s="5"/>
      <c r="B34" s="5"/>
      <c r="C34" s="5"/>
      <c r="D34" s="5"/>
    </row>
    <row r="35" spans="1:20" ht="12" customHeight="1" x14ac:dyDescent="0.25">
      <c r="A35" s="102" t="s">
        <v>589</v>
      </c>
      <c r="B35" s="43"/>
      <c r="C35" s="4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" customHeight="1" x14ac:dyDescent="0.25">
      <c r="A36" s="102" t="s">
        <v>590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" customHeight="1" x14ac:dyDescent="0.25">
      <c r="A37" s="102" t="s">
        <v>619</v>
      </c>
      <c r="B37" s="5"/>
      <c r="C37" s="5"/>
      <c r="D37" s="5"/>
      <c r="E37" s="5"/>
      <c r="F37" s="5"/>
    </row>
    <row r="38" spans="1:20" ht="12" customHeight="1" x14ac:dyDescent="0.2">
      <c r="A38" s="67" t="s">
        <v>240</v>
      </c>
    </row>
    <row r="39" spans="1:20" x14ac:dyDescent="0.3">
      <c r="C39" s="413"/>
      <c r="I39" s="413"/>
      <c r="J39" s="413"/>
      <c r="K39" s="413"/>
      <c r="L39" s="413"/>
      <c r="M39" s="413"/>
    </row>
  </sheetData>
  <mergeCells count="6">
    <mergeCell ref="E3:J3"/>
    <mergeCell ref="C5:G5"/>
    <mergeCell ref="I5:M5"/>
    <mergeCell ref="O5:S5"/>
    <mergeCell ref="A1:S1"/>
    <mergeCell ref="A2:S2"/>
  </mergeCells>
  <pageMargins left="0.86614173228346458" right="0.86614173228346458" top="0.55118110236220474" bottom="0.55118110236220474" header="0" footer="0.23622047244094491"/>
  <pageSetup scale="98" orientation="landscape" r:id="rId1"/>
  <headerFooter>
    <oddFooter>&amp;L&amp;9OIA 2014/09/05</oddFooter>
  </headerFooter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K1"/>
    </sheetView>
  </sheetViews>
  <sheetFormatPr defaultColWidth="30.5" defaultRowHeight="11.5" x14ac:dyDescent="0.3"/>
  <cols>
    <col min="1" max="1" width="35" style="2" customWidth="1"/>
    <col min="2" max="2" width="3.58203125" style="106" customWidth="1"/>
    <col min="3" max="6" width="8.08203125" style="2" customWidth="1"/>
    <col min="7" max="7" width="8.08203125" style="356" customWidth="1"/>
    <col min="8" max="8" width="4.58203125" style="2" customWidth="1"/>
    <col min="9" max="11" width="7.58203125" style="2" customWidth="1"/>
    <col min="12" max="12" width="8.1640625" style="2" customWidth="1"/>
    <col min="13" max="48" width="8.58203125" style="2" customWidth="1"/>
    <col min="49" max="16384" width="30.5" style="2"/>
  </cols>
  <sheetData>
    <row r="1" spans="1:11" ht="13.75" x14ac:dyDescent="0.25">
      <c r="A1" s="527" t="s">
        <v>86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3.25" x14ac:dyDescent="0.25">
      <c r="A2" s="549" t="s">
        <v>586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14.4" customHeight="1" x14ac:dyDescent="0.25">
      <c r="A3" s="4"/>
      <c r="B3" s="532" t="s">
        <v>87</v>
      </c>
      <c r="C3" s="532"/>
      <c r="D3" s="532"/>
      <c r="E3" s="532"/>
      <c r="F3" s="532"/>
      <c r="G3" s="6"/>
      <c r="H3" s="5"/>
      <c r="I3" s="5"/>
      <c r="J3" s="5"/>
    </row>
    <row r="4" spans="1:11" ht="13.75" x14ac:dyDescent="0.25">
      <c r="A4" s="8"/>
      <c r="B4" s="8"/>
      <c r="D4" s="8"/>
      <c r="E4" s="8"/>
      <c r="F4" s="8"/>
      <c r="G4" s="8"/>
      <c r="H4" s="8"/>
    </row>
    <row r="5" spans="1:11" ht="13.25" customHeight="1" x14ac:dyDescent="0.25">
      <c r="A5" s="12" t="s">
        <v>5</v>
      </c>
      <c r="B5" s="12"/>
      <c r="C5" s="103">
        <v>2008</v>
      </c>
      <c r="D5" s="110">
        <v>2007</v>
      </c>
      <c r="E5" s="110">
        <v>2006</v>
      </c>
      <c r="F5" s="110">
        <v>2005</v>
      </c>
      <c r="G5" s="354">
        <v>2004</v>
      </c>
      <c r="H5" s="124"/>
    </row>
    <row r="6" spans="1:11" ht="13.25" customHeight="1" x14ac:dyDescent="0.25">
      <c r="A6" s="412"/>
      <c r="B6" s="117"/>
      <c r="C6" s="39"/>
      <c r="D6" s="124"/>
      <c r="E6" s="124"/>
      <c r="F6" s="124"/>
      <c r="G6" s="358"/>
      <c r="H6" s="18"/>
    </row>
    <row r="7" spans="1:11" ht="13.25" customHeight="1" x14ac:dyDescent="0.2">
      <c r="A7" s="411" t="s">
        <v>72</v>
      </c>
      <c r="B7" s="104"/>
      <c r="C7" s="233">
        <v>32</v>
      </c>
      <c r="D7" s="235">
        <v>32</v>
      </c>
      <c r="E7" s="236">
        <v>28</v>
      </c>
      <c r="F7" s="236">
        <v>32</v>
      </c>
      <c r="G7" s="236">
        <v>32</v>
      </c>
      <c r="H7" s="69"/>
    </row>
    <row r="8" spans="1:11" ht="13.25" customHeight="1" x14ac:dyDescent="0.2">
      <c r="A8" s="411" t="s">
        <v>7</v>
      </c>
      <c r="B8" s="104"/>
      <c r="C8" s="233">
        <v>40</v>
      </c>
      <c r="D8" s="235">
        <v>36</v>
      </c>
      <c r="E8" s="236">
        <v>44</v>
      </c>
      <c r="F8" s="236">
        <v>40</v>
      </c>
      <c r="G8" s="236">
        <v>40</v>
      </c>
      <c r="H8" s="69"/>
    </row>
    <row r="9" spans="1:11" ht="13.25" customHeight="1" x14ac:dyDescent="0.2">
      <c r="A9" s="442" t="s">
        <v>10</v>
      </c>
      <c r="B9" s="91"/>
      <c r="C9" s="290">
        <v>28</v>
      </c>
      <c r="D9" s="235">
        <v>28</v>
      </c>
      <c r="E9" s="236">
        <v>28</v>
      </c>
      <c r="F9" s="236">
        <v>28</v>
      </c>
      <c r="G9" s="236">
        <v>28</v>
      </c>
      <c r="H9" s="69"/>
    </row>
    <row r="10" spans="1:11" ht="13.25" customHeight="1" x14ac:dyDescent="0.2">
      <c r="A10" s="442" t="s">
        <v>11</v>
      </c>
      <c r="B10" s="91"/>
      <c r="C10" s="290">
        <v>56</v>
      </c>
      <c r="D10" s="235">
        <v>22</v>
      </c>
      <c r="E10" s="236">
        <v>36</v>
      </c>
      <c r="F10" s="236" t="s">
        <v>9</v>
      </c>
      <c r="G10" s="236">
        <v>24</v>
      </c>
      <c r="H10" s="69"/>
    </row>
    <row r="11" spans="1:11" ht="13.25" customHeight="1" x14ac:dyDescent="0.2">
      <c r="A11" s="442" t="s">
        <v>46</v>
      </c>
      <c r="B11" s="91"/>
      <c r="C11" s="290">
        <v>36</v>
      </c>
      <c r="D11" s="235">
        <v>36</v>
      </c>
      <c r="E11" s="236">
        <v>32</v>
      </c>
      <c r="F11" s="236">
        <v>36</v>
      </c>
      <c r="G11" s="236">
        <v>36</v>
      </c>
      <c r="H11" s="69"/>
    </row>
    <row r="12" spans="1:11" ht="13.25" customHeight="1" x14ac:dyDescent="0.2">
      <c r="A12" s="442" t="s">
        <v>13</v>
      </c>
      <c r="B12" s="91"/>
      <c r="C12" s="290">
        <v>46</v>
      </c>
      <c r="D12" s="235">
        <v>41</v>
      </c>
      <c r="E12" s="236">
        <v>50</v>
      </c>
      <c r="F12" s="236">
        <v>44</v>
      </c>
      <c r="G12" s="236">
        <v>40</v>
      </c>
      <c r="H12" s="69"/>
    </row>
    <row r="13" spans="1:11" ht="13.25" customHeight="1" x14ac:dyDescent="0.2">
      <c r="A13" s="442" t="s">
        <v>14</v>
      </c>
      <c r="B13" s="91"/>
      <c r="C13" s="290">
        <v>32</v>
      </c>
      <c r="D13" s="235">
        <v>29</v>
      </c>
      <c r="E13" s="236">
        <v>32</v>
      </c>
      <c r="F13" s="236">
        <v>28</v>
      </c>
      <c r="G13" s="236">
        <v>32</v>
      </c>
      <c r="H13" s="69"/>
    </row>
    <row r="14" spans="1:11" ht="13.25" customHeight="1" x14ac:dyDescent="0.2">
      <c r="A14" s="442" t="s">
        <v>15</v>
      </c>
      <c r="B14" s="91"/>
      <c r="C14" s="290">
        <v>32</v>
      </c>
      <c r="D14" s="235">
        <v>32</v>
      </c>
      <c r="E14" s="236">
        <v>31</v>
      </c>
      <c r="F14" s="236">
        <v>36</v>
      </c>
      <c r="G14" s="236">
        <v>38</v>
      </c>
      <c r="H14" s="69"/>
    </row>
    <row r="15" spans="1:11" ht="13.25" customHeight="1" x14ac:dyDescent="0.2">
      <c r="A15" s="442" t="s">
        <v>16</v>
      </c>
      <c r="B15" s="91"/>
      <c r="C15" s="290">
        <v>34</v>
      </c>
      <c r="D15" s="235">
        <v>36</v>
      </c>
      <c r="E15" s="236">
        <v>30</v>
      </c>
      <c r="F15" s="236">
        <v>28</v>
      </c>
      <c r="G15" s="236">
        <v>28</v>
      </c>
      <c r="H15" s="69"/>
    </row>
    <row r="16" spans="1:11" ht="13.25" customHeight="1" x14ac:dyDescent="0.2">
      <c r="A16" s="442" t="s">
        <v>17</v>
      </c>
      <c r="B16" s="91"/>
      <c r="C16" s="290">
        <v>28</v>
      </c>
      <c r="D16" s="235">
        <v>28</v>
      </c>
      <c r="E16" s="236">
        <v>36</v>
      </c>
      <c r="F16" s="236">
        <v>32</v>
      </c>
      <c r="G16" s="236">
        <v>48</v>
      </c>
      <c r="H16" s="69"/>
    </row>
    <row r="17" spans="1:11" ht="13.25" customHeight="1" x14ac:dyDescent="0.2">
      <c r="A17" s="442" t="s">
        <v>18</v>
      </c>
      <c r="B17" s="91"/>
      <c r="C17" s="290">
        <v>24</v>
      </c>
      <c r="D17" s="235">
        <v>12</v>
      </c>
      <c r="E17" s="236">
        <v>36</v>
      </c>
      <c r="F17" s="236">
        <v>12</v>
      </c>
      <c r="G17" s="236">
        <v>12</v>
      </c>
      <c r="H17" s="69"/>
    </row>
    <row r="18" spans="1:11" ht="13.25" customHeight="1" x14ac:dyDescent="0.2">
      <c r="A18" s="442" t="s">
        <v>587</v>
      </c>
      <c r="B18" s="91"/>
      <c r="C18" s="290">
        <v>32</v>
      </c>
      <c r="D18" s="235">
        <v>36</v>
      </c>
      <c r="E18" s="236">
        <v>36</v>
      </c>
      <c r="F18" s="236">
        <v>32</v>
      </c>
      <c r="G18" s="236">
        <v>34</v>
      </c>
      <c r="H18" s="69"/>
    </row>
    <row r="19" spans="1:11" ht="13.25" customHeight="1" x14ac:dyDescent="0.2">
      <c r="A19" s="442" t="s">
        <v>588</v>
      </c>
      <c r="B19" s="91"/>
      <c r="C19" s="290">
        <v>24</v>
      </c>
      <c r="D19" s="235">
        <v>36</v>
      </c>
      <c r="E19" s="236">
        <v>56</v>
      </c>
      <c r="F19" s="236">
        <v>34</v>
      </c>
      <c r="G19" s="236">
        <v>44</v>
      </c>
      <c r="H19" s="69"/>
    </row>
    <row r="20" spans="1:11" ht="13.25" customHeight="1" x14ac:dyDescent="0.2">
      <c r="A20" s="442" t="s">
        <v>21</v>
      </c>
      <c r="B20" s="91"/>
      <c r="C20" s="290">
        <v>28</v>
      </c>
      <c r="D20" s="235">
        <v>28</v>
      </c>
      <c r="E20" s="236">
        <v>36</v>
      </c>
      <c r="F20" s="236">
        <v>25</v>
      </c>
      <c r="G20" s="236">
        <v>24</v>
      </c>
      <c r="H20" s="69"/>
    </row>
    <row r="21" spans="1:11" ht="13.25" customHeight="1" x14ac:dyDescent="0.2">
      <c r="A21" s="442" t="s">
        <v>64</v>
      </c>
      <c r="B21" s="91"/>
      <c r="C21" s="290">
        <v>44</v>
      </c>
      <c r="D21" s="235">
        <v>42</v>
      </c>
      <c r="E21" s="236">
        <v>44</v>
      </c>
      <c r="F21" s="236">
        <v>42</v>
      </c>
      <c r="G21" s="236">
        <v>30</v>
      </c>
      <c r="H21" s="69"/>
    </row>
    <row r="22" spans="1:11" ht="13.25" customHeight="1" x14ac:dyDescent="0.2">
      <c r="A22" s="442" t="s">
        <v>23</v>
      </c>
      <c r="B22" s="91"/>
      <c r="C22" s="290">
        <v>24</v>
      </c>
      <c r="D22" s="55" t="s">
        <v>9</v>
      </c>
      <c r="E22" s="236">
        <v>44</v>
      </c>
      <c r="F22" s="236">
        <v>24</v>
      </c>
      <c r="G22" s="236">
        <v>32</v>
      </c>
      <c r="H22" s="69"/>
    </row>
    <row r="23" spans="1:11" ht="13.25" customHeight="1" x14ac:dyDescent="0.2">
      <c r="A23" s="442" t="s">
        <v>24</v>
      </c>
      <c r="B23" s="91"/>
      <c r="C23" s="290">
        <v>28</v>
      </c>
      <c r="D23" s="235">
        <v>28</v>
      </c>
      <c r="E23" s="236">
        <v>28</v>
      </c>
      <c r="F23" s="236">
        <v>32</v>
      </c>
      <c r="G23" s="236">
        <v>32</v>
      </c>
      <c r="H23" s="69"/>
    </row>
    <row r="24" spans="1:11" ht="13.25" customHeight="1" x14ac:dyDescent="0.2">
      <c r="A24" s="442" t="s">
        <v>25</v>
      </c>
      <c r="B24" s="91"/>
      <c r="C24" s="290">
        <v>60</v>
      </c>
      <c r="D24" s="235">
        <v>52</v>
      </c>
      <c r="E24" s="236">
        <v>48</v>
      </c>
      <c r="F24" s="236">
        <v>36</v>
      </c>
      <c r="G24" s="236">
        <v>48</v>
      </c>
      <c r="H24" s="69"/>
    </row>
    <row r="25" spans="1:11" ht="6" customHeight="1" x14ac:dyDescent="0.25">
      <c r="A25" s="5"/>
      <c r="B25" s="5"/>
      <c r="C25" s="6"/>
      <c r="D25" s="6"/>
      <c r="E25" s="6"/>
      <c r="F25" s="295"/>
      <c r="G25" s="295"/>
      <c r="H25" s="70"/>
    </row>
    <row r="26" spans="1:11" ht="13.25" customHeight="1" x14ac:dyDescent="0.25">
      <c r="A26" s="5" t="s">
        <v>26</v>
      </c>
      <c r="B26" s="5"/>
      <c r="C26" s="6"/>
      <c r="D26" s="6"/>
      <c r="E26" s="6"/>
      <c r="F26" s="6"/>
      <c r="G26" s="6"/>
      <c r="H26" s="39"/>
    </row>
    <row r="27" spans="1:11" ht="13.25" customHeight="1" x14ac:dyDescent="0.25">
      <c r="A27" s="291" t="s">
        <v>29</v>
      </c>
      <c r="B27" s="291"/>
      <c r="C27" s="290">
        <v>44</v>
      </c>
      <c r="D27" s="235">
        <v>34</v>
      </c>
      <c r="E27" s="235">
        <v>48</v>
      </c>
      <c r="F27" s="245">
        <v>44</v>
      </c>
      <c r="G27" s="245">
        <v>44</v>
      </c>
      <c r="H27" s="64"/>
      <c r="K27" s="43"/>
    </row>
    <row r="28" spans="1:11" s="356" customFormat="1" ht="13.25" customHeight="1" x14ac:dyDescent="0.25">
      <c r="A28" s="291" t="s">
        <v>470</v>
      </c>
      <c r="B28" s="291"/>
      <c r="C28" s="114">
        <v>20</v>
      </c>
      <c r="D28" s="114" t="s">
        <v>9</v>
      </c>
      <c r="E28" s="114" t="s">
        <v>9</v>
      </c>
      <c r="F28" s="114" t="s">
        <v>9</v>
      </c>
      <c r="G28" s="114" t="s">
        <v>9</v>
      </c>
      <c r="H28" s="64"/>
    </row>
    <row r="29" spans="1:11" ht="13.25" customHeight="1" x14ac:dyDescent="0.2">
      <c r="A29" s="291" t="s">
        <v>617</v>
      </c>
      <c r="B29" s="292"/>
      <c r="C29" s="55" t="s">
        <v>9</v>
      </c>
      <c r="D29" s="55" t="s">
        <v>9</v>
      </c>
      <c r="E29" s="55" t="s">
        <v>9</v>
      </c>
      <c r="F29" s="245">
        <v>40</v>
      </c>
      <c r="G29" s="245">
        <v>12</v>
      </c>
      <c r="H29" s="64"/>
    </row>
    <row r="30" spans="1:11" ht="13.25" customHeight="1" x14ac:dyDescent="0.25">
      <c r="A30" s="5" t="s">
        <v>88</v>
      </c>
      <c r="B30" s="5"/>
      <c r="C30" s="290">
        <v>32</v>
      </c>
      <c r="D30" s="290">
        <v>34</v>
      </c>
      <c r="E30" s="290">
        <v>48</v>
      </c>
      <c r="F30" s="290">
        <v>42</v>
      </c>
      <c r="G30" s="290">
        <v>32</v>
      </c>
      <c r="H30" s="39"/>
    </row>
    <row r="31" spans="1:11" ht="6" customHeight="1" x14ac:dyDescent="0.25">
      <c r="A31" s="5"/>
      <c r="B31" s="5"/>
      <c r="C31" s="6"/>
      <c r="D31" s="6"/>
      <c r="E31" s="6"/>
      <c r="F31" s="295"/>
      <c r="G31" s="295"/>
      <c r="H31" s="70"/>
    </row>
    <row r="32" spans="1:11" ht="13.25" customHeight="1" x14ac:dyDescent="0.25">
      <c r="A32" s="30" t="s">
        <v>89</v>
      </c>
      <c r="B32" s="30"/>
      <c r="C32" s="293">
        <v>32</v>
      </c>
      <c r="D32" s="293">
        <v>32</v>
      </c>
      <c r="E32" s="293">
        <v>32</v>
      </c>
      <c r="F32" s="293">
        <v>32</v>
      </c>
      <c r="G32" s="293">
        <v>32</v>
      </c>
      <c r="H32" s="72"/>
    </row>
    <row r="33" spans="1:11" ht="12" customHeight="1" x14ac:dyDescent="0.25">
      <c r="C33" s="39"/>
      <c r="D33" s="39"/>
      <c r="E33" s="39"/>
      <c r="F33" s="39"/>
      <c r="G33" s="39"/>
    </row>
    <row r="34" spans="1:11" ht="12" customHeight="1" x14ac:dyDescent="0.25">
      <c r="A34" s="102" t="s">
        <v>589</v>
      </c>
      <c r="B34" s="102"/>
      <c r="C34" s="5"/>
      <c r="D34" s="5"/>
      <c r="E34" s="5"/>
      <c r="F34" s="5"/>
      <c r="G34" s="5"/>
      <c r="H34" s="5"/>
      <c r="I34" s="5"/>
      <c r="J34" s="5"/>
      <c r="K34" s="5"/>
    </row>
    <row r="35" spans="1:11" ht="12" customHeight="1" x14ac:dyDescent="0.25">
      <c r="A35" s="102" t="s">
        <v>590</v>
      </c>
      <c r="B35" s="102"/>
      <c r="C35" s="5"/>
      <c r="D35" s="5"/>
      <c r="E35" s="5"/>
      <c r="F35" s="5"/>
      <c r="G35" s="5"/>
      <c r="H35" s="5"/>
      <c r="I35" s="5"/>
      <c r="J35" s="5"/>
      <c r="K35" s="5"/>
    </row>
    <row r="36" spans="1:11" ht="12" customHeight="1" x14ac:dyDescent="0.25">
      <c r="A36" s="102" t="s">
        <v>619</v>
      </c>
      <c r="B36" s="33"/>
    </row>
    <row r="37" spans="1:11" ht="12" customHeight="1" x14ac:dyDescent="0.2">
      <c r="A37" s="67" t="s">
        <v>240</v>
      </c>
      <c r="B37" s="67"/>
    </row>
  </sheetData>
  <mergeCells count="3">
    <mergeCell ref="A1:K1"/>
    <mergeCell ref="A2:K2"/>
    <mergeCell ref="B3:F3"/>
  </mergeCells>
  <pageMargins left="0.7" right="0.7" top="0.75" bottom="0.75" header="0.3" footer="0.3"/>
  <pageSetup scale="97" orientation="landscape" r:id="rId1"/>
  <headerFooter>
    <oddFooter>&amp;L&amp;9OIA 2014/09/05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sqref="A1:K1"/>
    </sheetView>
  </sheetViews>
  <sheetFormatPr defaultColWidth="30.5" defaultRowHeight="11.5" x14ac:dyDescent="0.3"/>
  <cols>
    <col min="1" max="1" width="30.6640625" style="2" customWidth="1"/>
    <col min="2" max="2" width="3.08203125" style="106" customWidth="1"/>
    <col min="3" max="6" width="8.5" style="2" customWidth="1"/>
    <col min="7" max="7" width="8.5" style="356" customWidth="1"/>
    <col min="8" max="8" width="3.1640625" style="2" customWidth="1"/>
    <col min="9" max="10" width="7.5" style="2" customWidth="1"/>
    <col min="11" max="11" width="7.5" style="356" customWidth="1"/>
    <col min="12" max="12" width="10.1640625" style="356" customWidth="1"/>
    <col min="13" max="13" width="9.4140625" style="2" customWidth="1"/>
    <col min="14" max="14" width="8.9140625" style="2" customWidth="1"/>
    <col min="15" max="15" width="12.4140625" style="2" customWidth="1"/>
    <col min="16" max="16" width="13" style="2" customWidth="1"/>
    <col min="17" max="16384" width="30.5" style="2"/>
  </cols>
  <sheetData>
    <row r="1" spans="1:14" ht="16.25" x14ac:dyDescent="0.25">
      <c r="A1" s="527" t="s">
        <v>103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353"/>
      <c r="M1" s="4"/>
      <c r="N1" s="4"/>
    </row>
    <row r="2" spans="1:14" ht="13.25" x14ac:dyDescent="0.25">
      <c r="A2" s="549" t="s">
        <v>586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357"/>
      <c r="M2" s="46"/>
      <c r="N2" s="46"/>
    </row>
    <row r="3" spans="1:14" ht="14.4" customHeight="1" x14ac:dyDescent="0.25">
      <c r="C3" s="532" t="s">
        <v>90</v>
      </c>
      <c r="D3" s="532"/>
      <c r="E3" s="532"/>
      <c r="F3" s="532"/>
      <c r="G3" s="6"/>
      <c r="H3" s="5"/>
      <c r="I3" s="5"/>
      <c r="J3" s="5"/>
      <c r="K3" s="5"/>
      <c r="L3" s="5"/>
    </row>
    <row r="4" spans="1:14" ht="13.75" x14ac:dyDescent="0.25">
      <c r="A4" s="8"/>
      <c r="B4" s="8"/>
      <c r="D4" s="8"/>
      <c r="E4" s="8"/>
      <c r="F4" s="8"/>
      <c r="G4" s="8"/>
      <c r="H4" s="8"/>
    </row>
    <row r="5" spans="1:14" ht="13.25" customHeight="1" x14ac:dyDescent="0.25">
      <c r="A5" s="12" t="s">
        <v>5</v>
      </c>
      <c r="B5" s="12"/>
      <c r="C5" s="103">
        <v>2008</v>
      </c>
      <c r="D5" s="13">
        <v>2007</v>
      </c>
      <c r="E5" s="13">
        <v>2006</v>
      </c>
      <c r="F5" s="13">
        <v>2005</v>
      </c>
      <c r="G5" s="354">
        <v>2004</v>
      </c>
      <c r="H5" s="124"/>
    </row>
    <row r="6" spans="1:14" ht="13.25" customHeight="1" x14ac:dyDescent="0.25">
      <c r="A6" s="17"/>
      <c r="B6" s="117"/>
      <c r="C6" s="39"/>
      <c r="D6" s="18"/>
      <c r="E6" s="18"/>
      <c r="F6" s="18"/>
      <c r="G6" s="358"/>
      <c r="H6" s="18"/>
    </row>
    <row r="7" spans="1:14" ht="13.25" customHeight="1" x14ac:dyDescent="0.2">
      <c r="A7" s="59" t="s">
        <v>72</v>
      </c>
      <c r="B7" s="104"/>
      <c r="C7" s="351">
        <v>8</v>
      </c>
      <c r="D7" s="73">
        <v>8</v>
      </c>
      <c r="E7" s="73">
        <v>7</v>
      </c>
      <c r="F7" s="73">
        <v>8</v>
      </c>
      <c r="G7" s="73">
        <v>8</v>
      </c>
      <c r="H7" s="55"/>
    </row>
    <row r="8" spans="1:14" ht="13.25" customHeight="1" x14ac:dyDescent="0.2">
      <c r="A8" s="59" t="s">
        <v>7</v>
      </c>
      <c r="B8" s="347"/>
      <c r="C8" s="351">
        <v>10</v>
      </c>
      <c r="D8" s="73">
        <v>9</v>
      </c>
      <c r="E8" s="73">
        <v>11</v>
      </c>
      <c r="F8" s="73">
        <v>10</v>
      </c>
      <c r="G8" s="73">
        <v>10</v>
      </c>
      <c r="H8" s="55"/>
    </row>
    <row r="9" spans="1:14" ht="13.25" customHeight="1" x14ac:dyDescent="0.2">
      <c r="A9" s="59" t="s">
        <v>10</v>
      </c>
      <c r="B9" s="347"/>
      <c r="C9" s="351">
        <v>7</v>
      </c>
      <c r="D9" s="73">
        <v>7</v>
      </c>
      <c r="E9" s="73">
        <v>7</v>
      </c>
      <c r="F9" s="73">
        <v>7</v>
      </c>
      <c r="G9" s="73">
        <v>7</v>
      </c>
      <c r="H9" s="55"/>
    </row>
    <row r="10" spans="1:14" ht="13.25" customHeight="1" x14ac:dyDescent="0.2">
      <c r="A10" s="59" t="s">
        <v>11</v>
      </c>
      <c r="B10" s="347"/>
      <c r="C10" s="351">
        <v>14</v>
      </c>
      <c r="D10" s="73">
        <v>5.5</v>
      </c>
      <c r="E10" s="73">
        <v>9</v>
      </c>
      <c r="F10" s="73" t="s">
        <v>9</v>
      </c>
      <c r="G10" s="73">
        <v>6</v>
      </c>
      <c r="H10" s="55"/>
    </row>
    <row r="11" spans="1:14" ht="13.25" customHeight="1" x14ac:dyDescent="0.2">
      <c r="A11" s="59" t="s">
        <v>46</v>
      </c>
      <c r="B11" s="347"/>
      <c r="C11" s="351">
        <v>9</v>
      </c>
      <c r="D11" s="73">
        <v>9</v>
      </c>
      <c r="E11" s="73">
        <f>'8a-1) Mast_median mo'!E11/4</f>
        <v>8</v>
      </c>
      <c r="F11" s="73">
        <v>9</v>
      </c>
      <c r="G11" s="73">
        <v>9</v>
      </c>
      <c r="H11" s="55"/>
    </row>
    <row r="12" spans="1:14" ht="13.25" customHeight="1" x14ac:dyDescent="0.2">
      <c r="A12" s="59" t="s">
        <v>13</v>
      </c>
      <c r="B12" s="347"/>
      <c r="C12" s="351">
        <v>11.5</v>
      </c>
      <c r="D12" s="73">
        <f>41/4</f>
        <v>10.25</v>
      </c>
      <c r="E12" s="73">
        <v>12.5</v>
      </c>
      <c r="F12" s="73">
        <v>11</v>
      </c>
      <c r="G12" s="73">
        <v>10</v>
      </c>
      <c r="H12" s="55"/>
    </row>
    <row r="13" spans="1:14" ht="13.25" customHeight="1" x14ac:dyDescent="0.2">
      <c r="A13" s="59" t="s">
        <v>14</v>
      </c>
      <c r="B13" s="347"/>
      <c r="C13" s="351">
        <v>8</v>
      </c>
      <c r="D13" s="73">
        <v>7.25</v>
      </c>
      <c r="E13" s="73">
        <v>8</v>
      </c>
      <c r="F13" s="73">
        <v>7</v>
      </c>
      <c r="G13" s="73">
        <v>8</v>
      </c>
      <c r="H13" s="55"/>
    </row>
    <row r="14" spans="1:14" ht="13.25" customHeight="1" x14ac:dyDescent="0.2">
      <c r="A14" s="59" t="s">
        <v>15</v>
      </c>
      <c r="B14" s="347"/>
      <c r="C14" s="351">
        <v>8</v>
      </c>
      <c r="D14" s="73">
        <v>8</v>
      </c>
      <c r="E14" s="73">
        <v>7.75</v>
      </c>
      <c r="F14" s="73">
        <v>9</v>
      </c>
      <c r="G14" s="73">
        <v>9.5</v>
      </c>
      <c r="H14" s="73"/>
    </row>
    <row r="15" spans="1:14" ht="13.25" customHeight="1" x14ac:dyDescent="0.2">
      <c r="A15" s="59" t="s">
        <v>16</v>
      </c>
      <c r="B15" s="347"/>
      <c r="C15" s="351">
        <v>8.5</v>
      </c>
      <c r="D15" s="73">
        <v>9</v>
      </c>
      <c r="E15" s="73">
        <v>7.5</v>
      </c>
      <c r="F15" s="73">
        <v>7</v>
      </c>
      <c r="G15" s="73">
        <v>7</v>
      </c>
      <c r="H15" s="55"/>
    </row>
    <row r="16" spans="1:14" ht="13.25" customHeight="1" x14ac:dyDescent="0.2">
      <c r="A16" s="59" t="s">
        <v>17</v>
      </c>
      <c r="B16" s="347"/>
      <c r="C16" s="351">
        <v>7</v>
      </c>
      <c r="D16" s="73">
        <v>7</v>
      </c>
      <c r="E16" s="73">
        <v>9</v>
      </c>
      <c r="F16" s="73">
        <v>8</v>
      </c>
      <c r="G16" s="73">
        <v>12</v>
      </c>
      <c r="H16" s="55"/>
    </row>
    <row r="17" spans="1:12" ht="13.25" customHeight="1" x14ac:dyDescent="0.2">
      <c r="A17" s="59" t="s">
        <v>18</v>
      </c>
      <c r="B17" s="347"/>
      <c r="C17" s="351">
        <v>6</v>
      </c>
      <c r="D17" s="73">
        <v>3</v>
      </c>
      <c r="E17" s="73">
        <v>9</v>
      </c>
      <c r="F17" s="73">
        <v>3</v>
      </c>
      <c r="G17" s="73">
        <v>3</v>
      </c>
      <c r="H17" s="55"/>
    </row>
    <row r="18" spans="1:12" ht="13.25" customHeight="1" x14ac:dyDescent="0.2">
      <c r="A18" s="59" t="s">
        <v>62</v>
      </c>
      <c r="B18" s="347"/>
      <c r="C18" s="351">
        <v>8</v>
      </c>
      <c r="D18" s="73">
        <v>9</v>
      </c>
      <c r="E18" s="73">
        <v>9</v>
      </c>
      <c r="F18" s="73">
        <v>8</v>
      </c>
      <c r="G18" s="73">
        <v>8.5</v>
      </c>
      <c r="H18" s="73"/>
    </row>
    <row r="19" spans="1:12" ht="13.25" customHeight="1" x14ac:dyDescent="0.2">
      <c r="A19" s="59" t="s">
        <v>591</v>
      </c>
      <c r="B19" s="347"/>
      <c r="C19" s="351">
        <v>6</v>
      </c>
      <c r="D19" s="73">
        <v>9</v>
      </c>
      <c r="E19" s="73">
        <v>14</v>
      </c>
      <c r="F19" s="73">
        <v>8.5</v>
      </c>
      <c r="G19" s="73">
        <v>11</v>
      </c>
      <c r="H19" s="55"/>
    </row>
    <row r="20" spans="1:12" ht="13.25" customHeight="1" x14ac:dyDescent="0.2">
      <c r="A20" s="59" t="s">
        <v>21</v>
      </c>
      <c r="B20" s="347"/>
      <c r="C20" s="351">
        <v>7</v>
      </c>
      <c r="D20" s="73">
        <v>7</v>
      </c>
      <c r="E20" s="73">
        <v>9</v>
      </c>
      <c r="F20" s="73">
        <v>6.25</v>
      </c>
      <c r="G20" s="73">
        <v>6</v>
      </c>
      <c r="H20" s="55"/>
    </row>
    <row r="21" spans="1:12" ht="13.25" customHeight="1" x14ac:dyDescent="0.2">
      <c r="A21" s="59" t="s">
        <v>64</v>
      </c>
      <c r="B21" s="347"/>
      <c r="C21" s="351">
        <v>11</v>
      </c>
      <c r="D21" s="73">
        <v>10.5</v>
      </c>
      <c r="E21" s="73">
        <v>11</v>
      </c>
      <c r="F21" s="73">
        <v>10.5</v>
      </c>
      <c r="G21" s="73">
        <v>7.5</v>
      </c>
      <c r="H21" s="73"/>
    </row>
    <row r="22" spans="1:12" ht="13.25" customHeight="1" x14ac:dyDescent="0.2">
      <c r="A22" s="59" t="s">
        <v>23</v>
      </c>
      <c r="B22" s="347"/>
      <c r="C22" s="351">
        <v>6</v>
      </c>
      <c r="D22" s="73" t="s">
        <v>9</v>
      </c>
      <c r="E22" s="73">
        <v>11</v>
      </c>
      <c r="F22" s="73">
        <v>6</v>
      </c>
      <c r="G22" s="73">
        <v>8</v>
      </c>
      <c r="H22" s="55"/>
    </row>
    <row r="23" spans="1:12" ht="13.25" customHeight="1" x14ac:dyDescent="0.2">
      <c r="A23" s="59" t="s">
        <v>24</v>
      </c>
      <c r="B23" s="347"/>
      <c r="C23" s="351">
        <v>7</v>
      </c>
      <c r="D23" s="73">
        <v>7</v>
      </c>
      <c r="E23" s="73">
        <v>7</v>
      </c>
      <c r="F23" s="73">
        <v>8</v>
      </c>
      <c r="G23" s="73">
        <v>8</v>
      </c>
      <c r="H23" s="55"/>
    </row>
    <row r="24" spans="1:12" ht="13.25" customHeight="1" x14ac:dyDescent="0.2">
      <c r="A24" s="59" t="s">
        <v>25</v>
      </c>
      <c r="B24" s="347"/>
      <c r="C24" s="351">
        <v>15</v>
      </c>
      <c r="D24" s="73">
        <v>13</v>
      </c>
      <c r="E24" s="73">
        <v>12</v>
      </c>
      <c r="F24" s="73">
        <v>9</v>
      </c>
      <c r="G24" s="73">
        <v>12</v>
      </c>
      <c r="H24" s="55"/>
    </row>
    <row r="25" spans="1:12" ht="6" customHeight="1" x14ac:dyDescent="0.2">
      <c r="B25" s="347"/>
      <c r="C25" s="351"/>
      <c r="D25" s="73"/>
      <c r="E25" s="73"/>
      <c r="F25" s="73"/>
      <c r="G25" s="73"/>
      <c r="H25" s="55"/>
    </row>
    <row r="26" spans="1:12" ht="13.25" customHeight="1" x14ac:dyDescent="0.2">
      <c r="A26" s="2" t="s">
        <v>26</v>
      </c>
      <c r="B26" s="347"/>
      <c r="C26" s="351"/>
      <c r="D26" s="73"/>
      <c r="E26" s="73"/>
      <c r="F26" s="73"/>
      <c r="G26" s="73"/>
      <c r="H26" s="55"/>
    </row>
    <row r="27" spans="1:12" ht="13.25" customHeight="1" x14ac:dyDescent="0.2">
      <c r="A27" s="27" t="s">
        <v>29</v>
      </c>
      <c r="B27" s="347"/>
      <c r="C27" s="351">
        <v>11</v>
      </c>
      <c r="D27" s="73">
        <v>8.5</v>
      </c>
      <c r="E27" s="73">
        <v>12</v>
      </c>
      <c r="F27" s="73">
        <v>11</v>
      </c>
      <c r="G27" s="73">
        <v>11</v>
      </c>
      <c r="H27" s="55"/>
    </row>
    <row r="28" spans="1:12" s="356" customFormat="1" ht="13.25" customHeight="1" x14ac:dyDescent="0.2">
      <c r="A28" s="107" t="s">
        <v>470</v>
      </c>
      <c r="B28" s="355"/>
      <c r="C28" s="73">
        <v>5</v>
      </c>
      <c r="D28" s="73" t="s">
        <v>9</v>
      </c>
      <c r="E28" s="73" t="s">
        <v>9</v>
      </c>
      <c r="F28" s="73" t="s">
        <v>9</v>
      </c>
      <c r="G28" s="73" t="s">
        <v>9</v>
      </c>
      <c r="H28" s="55"/>
    </row>
    <row r="29" spans="1:12" ht="13.25" customHeight="1" x14ac:dyDescent="0.2">
      <c r="A29" s="71" t="s">
        <v>618</v>
      </c>
      <c r="B29" s="347"/>
      <c r="C29" s="73" t="s">
        <v>9</v>
      </c>
      <c r="D29" s="73" t="s">
        <v>9</v>
      </c>
      <c r="E29" s="73" t="s">
        <v>9</v>
      </c>
      <c r="F29" s="73">
        <v>10</v>
      </c>
      <c r="G29" s="73">
        <v>3</v>
      </c>
      <c r="H29" s="55"/>
    </row>
    <row r="30" spans="1:12" ht="13.25" customHeight="1" x14ac:dyDescent="0.2">
      <c r="A30" s="2" t="s">
        <v>88</v>
      </c>
      <c r="B30" s="347"/>
      <c r="C30" s="351">
        <v>11</v>
      </c>
      <c r="D30" s="73">
        <v>8.5</v>
      </c>
      <c r="E30" s="73">
        <v>12</v>
      </c>
      <c r="F30" s="73">
        <v>10.5</v>
      </c>
      <c r="G30" s="73">
        <v>8</v>
      </c>
      <c r="H30" s="55"/>
      <c r="J30" s="74"/>
      <c r="K30" s="74"/>
      <c r="L30" s="74"/>
    </row>
    <row r="31" spans="1:12" ht="6" customHeight="1" x14ac:dyDescent="0.2">
      <c r="B31" s="347"/>
      <c r="C31" s="351"/>
      <c r="D31" s="73"/>
      <c r="E31" s="73"/>
      <c r="F31" s="73"/>
      <c r="G31" s="73"/>
      <c r="H31" s="55"/>
    </row>
    <row r="32" spans="1:12" ht="13.25" customHeight="1" x14ac:dyDescent="0.2">
      <c r="A32" s="29" t="s">
        <v>89</v>
      </c>
      <c r="B32" s="347"/>
      <c r="C32" s="352">
        <v>8</v>
      </c>
      <c r="D32" s="349">
        <v>8</v>
      </c>
      <c r="E32" s="349">
        <v>8</v>
      </c>
      <c r="F32" s="349">
        <v>8</v>
      </c>
      <c r="G32" s="349">
        <v>8</v>
      </c>
      <c r="H32" s="75"/>
    </row>
    <row r="33" spans="1:13" ht="12" customHeight="1" x14ac:dyDescent="0.2">
      <c r="B33" s="347"/>
    </row>
    <row r="34" spans="1:13" ht="12" customHeight="1" x14ac:dyDescent="0.25">
      <c r="A34" s="33" t="s">
        <v>91</v>
      </c>
      <c r="B34" s="33"/>
    </row>
    <row r="35" spans="1:13" ht="12" customHeight="1" x14ac:dyDescent="0.25">
      <c r="A35" s="102" t="s">
        <v>66</v>
      </c>
      <c r="B35" s="10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" customHeight="1" x14ac:dyDescent="0.25">
      <c r="A36" s="102" t="s">
        <v>67</v>
      </c>
      <c r="B36" s="10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" customHeight="1" x14ac:dyDescent="0.25">
      <c r="A37" s="102" t="s">
        <v>592</v>
      </c>
      <c r="B37" s="10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" customHeight="1" x14ac:dyDescent="0.25">
      <c r="A38" s="102" t="s">
        <v>249</v>
      </c>
      <c r="B38" s="33"/>
    </row>
    <row r="39" spans="1:13" ht="12" customHeight="1" x14ac:dyDescent="0.2">
      <c r="A39" s="67" t="s">
        <v>240</v>
      </c>
      <c r="B39" s="67"/>
    </row>
  </sheetData>
  <mergeCells count="3">
    <mergeCell ref="C3:F3"/>
    <mergeCell ref="A1:K1"/>
    <mergeCell ref="A2:K2"/>
  </mergeCells>
  <pageMargins left="0.7" right="0.7" top="0.75" bottom="0.75" header="0.3" footer="0.3"/>
  <pageSetup scale="102" orientation="landscape" r:id="rId1"/>
  <headerFooter>
    <oddFooter>&amp;L&amp;9OIA 2014/09/05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A17" sqref="A17"/>
    </sheetView>
  </sheetViews>
  <sheetFormatPr defaultColWidth="30.5" defaultRowHeight="11.5" x14ac:dyDescent="0.3"/>
  <cols>
    <col min="1" max="1" width="35" style="340" customWidth="1"/>
    <col min="2" max="2" width="3.58203125" style="340" customWidth="1"/>
    <col min="3" max="6" width="8.08203125" style="340" customWidth="1"/>
    <col min="7" max="7" width="8.08203125" style="356" customWidth="1"/>
    <col min="8" max="8" width="3.58203125" style="340" customWidth="1"/>
    <col min="9" max="10" width="7.58203125" style="340" customWidth="1"/>
    <col min="11" max="11" width="7.58203125" style="356" customWidth="1"/>
    <col min="12" max="28" width="8.58203125" style="340" customWidth="1"/>
    <col min="29" max="16384" width="30.5" style="340"/>
  </cols>
  <sheetData>
    <row r="1" spans="1:11" ht="13.75" x14ac:dyDescent="0.25">
      <c r="A1" s="527" t="s">
        <v>575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3.25" x14ac:dyDescent="0.25">
      <c r="A2" s="549" t="s">
        <v>586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ht="14.4" customHeight="1" x14ac:dyDescent="0.25">
      <c r="A3" s="4"/>
      <c r="B3" s="4"/>
      <c r="C3" s="532" t="s">
        <v>87</v>
      </c>
      <c r="D3" s="532"/>
      <c r="E3" s="532"/>
      <c r="F3" s="532"/>
      <c r="G3" s="6"/>
      <c r="H3" s="5"/>
    </row>
    <row r="4" spans="1:11" ht="13.75" x14ac:dyDescent="0.25">
      <c r="A4" s="8"/>
      <c r="B4" s="8"/>
      <c r="D4" s="8"/>
      <c r="E4" s="8"/>
      <c r="F4" s="8"/>
      <c r="G4" s="8"/>
      <c r="H4" s="8"/>
    </row>
    <row r="5" spans="1:11" ht="13.25" customHeight="1" x14ac:dyDescent="0.25">
      <c r="A5" s="12" t="s">
        <v>5</v>
      </c>
      <c r="B5" s="12"/>
      <c r="C5" s="339">
        <v>2008</v>
      </c>
      <c r="D5" s="343">
        <v>2007</v>
      </c>
      <c r="E5" s="343">
        <v>2006</v>
      </c>
      <c r="F5" s="343">
        <v>2005</v>
      </c>
      <c r="G5" s="354">
        <v>2004</v>
      </c>
      <c r="H5" s="124"/>
    </row>
    <row r="6" spans="1:11" ht="13.25" customHeight="1" x14ac:dyDescent="0.25">
      <c r="A6" s="342"/>
      <c r="B6" s="342"/>
      <c r="C6" s="39"/>
      <c r="D6" s="124"/>
      <c r="E6" s="124"/>
      <c r="F6" s="124"/>
      <c r="G6" s="358"/>
      <c r="H6" s="124"/>
    </row>
    <row r="7" spans="1:11" ht="13.25" customHeight="1" x14ac:dyDescent="0.2">
      <c r="A7" s="341" t="s">
        <v>72</v>
      </c>
      <c r="B7" s="341"/>
      <c r="C7" s="233">
        <v>34</v>
      </c>
      <c r="D7" s="235">
        <v>34</v>
      </c>
      <c r="E7" s="236">
        <v>31</v>
      </c>
      <c r="F7" s="236">
        <v>36</v>
      </c>
      <c r="G7" s="236">
        <v>33</v>
      </c>
      <c r="H7" s="69"/>
    </row>
    <row r="8" spans="1:11" ht="13.25" customHeight="1" x14ac:dyDescent="0.2">
      <c r="A8" s="341" t="s">
        <v>7</v>
      </c>
      <c r="B8" s="341"/>
      <c r="C8" s="233">
        <v>42</v>
      </c>
      <c r="D8" s="235">
        <v>39</v>
      </c>
      <c r="E8" s="236">
        <v>42</v>
      </c>
      <c r="F8" s="236">
        <v>41</v>
      </c>
      <c r="G8" s="236">
        <v>41</v>
      </c>
      <c r="H8" s="69"/>
    </row>
    <row r="9" spans="1:11" ht="13.25" customHeight="1" x14ac:dyDescent="0.2">
      <c r="A9" s="91" t="s">
        <v>10</v>
      </c>
      <c r="B9" s="91"/>
      <c r="C9" s="290">
        <v>32</v>
      </c>
      <c r="D9" s="235">
        <v>32</v>
      </c>
      <c r="E9" s="236">
        <v>32</v>
      </c>
      <c r="F9" s="236">
        <v>33</v>
      </c>
      <c r="G9" s="236">
        <v>32</v>
      </c>
      <c r="H9" s="69"/>
    </row>
    <row r="10" spans="1:11" ht="13.25" customHeight="1" x14ac:dyDescent="0.2">
      <c r="A10" s="91" t="s">
        <v>11</v>
      </c>
      <c r="B10" s="91"/>
      <c r="C10" s="290">
        <v>45</v>
      </c>
      <c r="D10" s="235">
        <v>22</v>
      </c>
      <c r="E10" s="236">
        <v>36</v>
      </c>
      <c r="F10" s="69" t="s">
        <v>9</v>
      </c>
      <c r="G10" s="69">
        <v>24</v>
      </c>
      <c r="H10" s="69"/>
    </row>
    <row r="11" spans="1:11" ht="13.25" customHeight="1" x14ac:dyDescent="0.2">
      <c r="A11" s="91" t="s">
        <v>46</v>
      </c>
      <c r="B11" s="91"/>
      <c r="C11" s="290">
        <v>33</v>
      </c>
      <c r="D11" s="235">
        <v>37</v>
      </c>
      <c r="E11" s="236">
        <v>30</v>
      </c>
      <c r="F11" s="236">
        <v>36</v>
      </c>
      <c r="G11" s="236">
        <v>34</v>
      </c>
      <c r="H11" s="69"/>
    </row>
    <row r="12" spans="1:11" ht="13.25" customHeight="1" x14ac:dyDescent="0.2">
      <c r="A12" s="91" t="s">
        <v>13</v>
      </c>
      <c r="B12" s="91"/>
      <c r="C12" s="290">
        <v>43</v>
      </c>
      <c r="D12" s="235">
        <v>44</v>
      </c>
      <c r="E12" s="236">
        <v>45</v>
      </c>
      <c r="F12" s="236">
        <v>43</v>
      </c>
      <c r="G12" s="236">
        <v>39</v>
      </c>
      <c r="H12" s="69"/>
    </row>
    <row r="13" spans="1:11" ht="13.25" customHeight="1" x14ac:dyDescent="0.2">
      <c r="A13" s="91" t="s">
        <v>14</v>
      </c>
      <c r="B13" s="91"/>
      <c r="C13" s="290">
        <v>33</v>
      </c>
      <c r="D13" s="235">
        <v>33</v>
      </c>
      <c r="E13" s="236">
        <v>31</v>
      </c>
      <c r="F13" s="236">
        <v>31</v>
      </c>
      <c r="G13" s="236">
        <v>33</v>
      </c>
      <c r="H13" s="69"/>
    </row>
    <row r="14" spans="1:11" ht="13.25" customHeight="1" x14ac:dyDescent="0.2">
      <c r="A14" s="91" t="s">
        <v>15</v>
      </c>
      <c r="B14" s="91"/>
      <c r="C14" s="290">
        <v>33</v>
      </c>
      <c r="D14" s="235">
        <v>36</v>
      </c>
      <c r="E14" s="236">
        <v>31</v>
      </c>
      <c r="F14" s="236">
        <v>36</v>
      </c>
      <c r="G14" s="236">
        <v>35</v>
      </c>
      <c r="H14" s="69"/>
    </row>
    <row r="15" spans="1:11" ht="13.25" customHeight="1" x14ac:dyDescent="0.2">
      <c r="A15" s="91" t="s">
        <v>16</v>
      </c>
      <c r="B15" s="91"/>
      <c r="C15" s="290">
        <v>37</v>
      </c>
      <c r="D15" s="235">
        <v>38</v>
      </c>
      <c r="E15" s="236">
        <v>33</v>
      </c>
      <c r="F15" s="236">
        <v>34</v>
      </c>
      <c r="G15" s="236">
        <v>32</v>
      </c>
      <c r="H15" s="69"/>
    </row>
    <row r="16" spans="1:11" ht="13.25" customHeight="1" x14ac:dyDescent="0.2">
      <c r="A16" s="91" t="s">
        <v>17</v>
      </c>
      <c r="B16" s="91"/>
      <c r="C16" s="290">
        <v>33</v>
      </c>
      <c r="D16" s="235">
        <v>28</v>
      </c>
      <c r="E16" s="236">
        <v>35</v>
      </c>
      <c r="F16" s="236">
        <v>35</v>
      </c>
      <c r="G16" s="236">
        <v>47</v>
      </c>
      <c r="H16" s="69"/>
    </row>
    <row r="17" spans="1:8" ht="13.25" customHeight="1" x14ac:dyDescent="0.2">
      <c r="A17" s="91" t="s">
        <v>18</v>
      </c>
      <c r="B17" s="91"/>
      <c r="C17" s="290">
        <v>24</v>
      </c>
      <c r="D17" s="235">
        <v>12</v>
      </c>
      <c r="E17" s="236">
        <v>36</v>
      </c>
      <c r="F17" s="236">
        <v>12</v>
      </c>
      <c r="G17" s="236">
        <v>12</v>
      </c>
      <c r="H17" s="69"/>
    </row>
    <row r="18" spans="1:8" ht="13.25" customHeight="1" x14ac:dyDescent="0.2">
      <c r="A18" s="91" t="s">
        <v>587</v>
      </c>
      <c r="B18" s="91"/>
      <c r="C18" s="290">
        <v>34</v>
      </c>
      <c r="D18" s="235">
        <v>35</v>
      </c>
      <c r="E18" s="236">
        <v>33</v>
      </c>
      <c r="F18" s="236">
        <v>32</v>
      </c>
      <c r="G18" s="236">
        <v>34</v>
      </c>
      <c r="H18" s="69"/>
    </row>
    <row r="19" spans="1:8" ht="13.25" customHeight="1" x14ac:dyDescent="0.2">
      <c r="A19" s="91" t="s">
        <v>588</v>
      </c>
      <c r="B19" s="91"/>
      <c r="C19" s="290">
        <v>24</v>
      </c>
      <c r="D19" s="235">
        <v>38</v>
      </c>
      <c r="E19" s="236">
        <v>53</v>
      </c>
      <c r="F19" s="236">
        <v>35</v>
      </c>
      <c r="G19" s="236">
        <v>43</v>
      </c>
      <c r="H19" s="69"/>
    </row>
    <row r="20" spans="1:8" ht="13.25" customHeight="1" x14ac:dyDescent="0.2">
      <c r="A20" s="91" t="s">
        <v>21</v>
      </c>
      <c r="B20" s="91"/>
      <c r="C20" s="290">
        <v>31</v>
      </c>
      <c r="D20" s="235">
        <v>33</v>
      </c>
      <c r="E20" s="236">
        <v>34</v>
      </c>
      <c r="F20" s="236">
        <v>24</v>
      </c>
      <c r="G20" s="236">
        <v>28</v>
      </c>
      <c r="H20" s="69"/>
    </row>
    <row r="21" spans="1:8" ht="13.25" customHeight="1" x14ac:dyDescent="0.2">
      <c r="A21" s="91" t="s">
        <v>64</v>
      </c>
      <c r="B21" s="91"/>
      <c r="C21" s="290">
        <v>42</v>
      </c>
      <c r="D21" s="235">
        <v>40</v>
      </c>
      <c r="E21" s="236">
        <v>44</v>
      </c>
      <c r="F21" s="236">
        <v>42</v>
      </c>
      <c r="G21" s="236">
        <v>34</v>
      </c>
      <c r="H21" s="69"/>
    </row>
    <row r="22" spans="1:8" ht="13.25" customHeight="1" x14ac:dyDescent="0.2">
      <c r="A22" s="91" t="s">
        <v>23</v>
      </c>
      <c r="B22" s="91"/>
      <c r="C22" s="290">
        <v>24</v>
      </c>
      <c r="D22" s="55" t="s">
        <v>9</v>
      </c>
      <c r="E22" s="236">
        <v>44</v>
      </c>
      <c r="F22" s="236">
        <v>23</v>
      </c>
      <c r="G22" s="236">
        <v>32</v>
      </c>
      <c r="H22" s="69"/>
    </row>
    <row r="23" spans="1:8" ht="13.25" customHeight="1" x14ac:dyDescent="0.2">
      <c r="A23" s="91" t="s">
        <v>24</v>
      </c>
      <c r="B23" s="91"/>
      <c r="C23" s="290">
        <v>29</v>
      </c>
      <c r="D23" s="235">
        <v>30</v>
      </c>
      <c r="E23" s="236">
        <v>28</v>
      </c>
      <c r="F23" s="236">
        <v>34</v>
      </c>
      <c r="G23" s="236">
        <v>30</v>
      </c>
      <c r="H23" s="69"/>
    </row>
    <row r="24" spans="1:8" ht="13.25" customHeight="1" x14ac:dyDescent="0.2">
      <c r="A24" s="91" t="s">
        <v>25</v>
      </c>
      <c r="B24" s="91"/>
      <c r="C24" s="290">
        <v>60</v>
      </c>
      <c r="D24" s="235">
        <v>52</v>
      </c>
      <c r="E24" s="236">
        <v>42</v>
      </c>
      <c r="F24" s="236">
        <v>38</v>
      </c>
      <c r="G24" s="236">
        <v>48</v>
      </c>
      <c r="H24" s="69"/>
    </row>
    <row r="25" spans="1:8" ht="6" customHeight="1" x14ac:dyDescent="0.25">
      <c r="A25" s="5"/>
      <c r="B25" s="5"/>
      <c r="C25" s="6"/>
      <c r="D25" s="6"/>
      <c r="E25" s="6"/>
      <c r="F25" s="295"/>
      <c r="G25" s="295"/>
      <c r="H25" s="70"/>
    </row>
    <row r="26" spans="1:8" ht="13.25" customHeight="1" x14ac:dyDescent="0.25">
      <c r="A26" s="5" t="s">
        <v>26</v>
      </c>
      <c r="B26" s="5"/>
      <c r="C26" s="6"/>
      <c r="D26" s="6"/>
      <c r="E26" s="6"/>
      <c r="F26" s="6"/>
      <c r="G26" s="6"/>
      <c r="H26" s="39"/>
    </row>
    <row r="27" spans="1:8" ht="13.25" customHeight="1" x14ac:dyDescent="0.25">
      <c r="A27" s="291" t="s">
        <v>29</v>
      </c>
      <c r="B27" s="291"/>
      <c r="C27" s="290">
        <v>44</v>
      </c>
      <c r="D27" s="235">
        <v>34</v>
      </c>
      <c r="E27" s="235">
        <v>48</v>
      </c>
      <c r="F27" s="245">
        <v>39</v>
      </c>
      <c r="G27" s="245">
        <v>44</v>
      </c>
      <c r="H27" s="64"/>
    </row>
    <row r="28" spans="1:8" s="356" customFormat="1" ht="13.25" customHeight="1" x14ac:dyDescent="0.25">
      <c r="A28" s="291" t="s">
        <v>470</v>
      </c>
      <c r="B28" s="291"/>
      <c r="C28" s="55">
        <v>20</v>
      </c>
      <c r="D28" s="55" t="s">
        <v>9</v>
      </c>
      <c r="E28" s="55" t="s">
        <v>9</v>
      </c>
      <c r="F28" s="55" t="s">
        <v>9</v>
      </c>
      <c r="G28" s="55" t="s">
        <v>9</v>
      </c>
      <c r="H28" s="64"/>
    </row>
    <row r="29" spans="1:8" ht="13.25" customHeight="1" x14ac:dyDescent="0.2">
      <c r="A29" s="292" t="s">
        <v>617</v>
      </c>
      <c r="B29" s="292"/>
      <c r="C29" s="55" t="s">
        <v>9</v>
      </c>
      <c r="D29" s="55" t="s">
        <v>9</v>
      </c>
      <c r="E29" s="55" t="s">
        <v>9</v>
      </c>
      <c r="F29" s="245">
        <v>40</v>
      </c>
      <c r="G29" s="245">
        <v>12</v>
      </c>
      <c r="H29" s="64"/>
    </row>
    <row r="30" spans="1:8" ht="13.25" customHeight="1" x14ac:dyDescent="0.25">
      <c r="A30" s="5" t="s">
        <v>593</v>
      </c>
      <c r="B30" s="5"/>
      <c r="C30" s="290">
        <v>32</v>
      </c>
      <c r="D30" s="290">
        <v>34</v>
      </c>
      <c r="E30" s="290">
        <v>48</v>
      </c>
      <c r="F30" s="290">
        <v>39</v>
      </c>
      <c r="G30" s="290">
        <v>33</v>
      </c>
      <c r="H30" s="39"/>
    </row>
    <row r="31" spans="1:8" ht="6" customHeight="1" x14ac:dyDescent="0.25">
      <c r="A31" s="5"/>
      <c r="B31" s="5"/>
      <c r="C31" s="6"/>
      <c r="D31" s="6"/>
      <c r="E31" s="6"/>
      <c r="F31" s="295"/>
      <c r="G31" s="295"/>
      <c r="H31" s="70"/>
    </row>
    <row r="32" spans="1:8" ht="13.25" customHeight="1" x14ac:dyDescent="0.25">
      <c r="A32" s="30" t="s">
        <v>576</v>
      </c>
      <c r="B32" s="30"/>
      <c r="C32" s="293">
        <v>34</v>
      </c>
      <c r="D32" s="293">
        <v>34</v>
      </c>
      <c r="E32" s="293">
        <v>33</v>
      </c>
      <c r="F32" s="293">
        <v>34</v>
      </c>
      <c r="G32" s="293">
        <v>33</v>
      </c>
      <c r="H32" s="72"/>
    </row>
    <row r="33" spans="1:8" ht="12" customHeight="1" x14ac:dyDescent="0.25">
      <c r="C33" s="39"/>
      <c r="D33" s="39"/>
      <c r="E33" s="39"/>
      <c r="F33" s="39"/>
      <c r="G33" s="39"/>
    </row>
    <row r="34" spans="1:8" ht="12" customHeight="1" x14ac:dyDescent="0.25">
      <c r="A34" s="102" t="s">
        <v>589</v>
      </c>
      <c r="B34" s="102"/>
      <c r="C34" s="5"/>
      <c r="D34" s="5"/>
      <c r="E34" s="5"/>
      <c r="F34" s="5"/>
      <c r="G34" s="5"/>
      <c r="H34" s="5"/>
    </row>
    <row r="35" spans="1:8" ht="12" customHeight="1" x14ac:dyDescent="0.25">
      <c r="A35" s="102" t="s">
        <v>590</v>
      </c>
      <c r="B35" s="102"/>
      <c r="C35" s="5"/>
      <c r="D35" s="5"/>
      <c r="E35" s="5"/>
      <c r="F35" s="5"/>
      <c r="G35" s="5"/>
      <c r="H35" s="5"/>
    </row>
    <row r="36" spans="1:8" ht="12" customHeight="1" x14ac:dyDescent="0.25">
      <c r="A36" s="102" t="s">
        <v>619</v>
      </c>
      <c r="B36" s="33"/>
    </row>
    <row r="37" spans="1:8" ht="12" customHeight="1" x14ac:dyDescent="0.2">
      <c r="A37" s="67" t="s">
        <v>240</v>
      </c>
      <c r="B37" s="67"/>
    </row>
  </sheetData>
  <mergeCells count="3">
    <mergeCell ref="C3:F3"/>
    <mergeCell ref="A1:K1"/>
    <mergeCell ref="A2:K2"/>
  </mergeCells>
  <pageMargins left="0.7" right="0.7" top="0.75" bottom="0.75" header="0.3" footer="0.3"/>
  <pageSetup scale="106" orientation="landscape" r:id="rId1"/>
  <headerFooter>
    <oddFooter>&amp;L&amp;9OIA 2014/09/05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A18" sqref="A18"/>
    </sheetView>
  </sheetViews>
  <sheetFormatPr defaultColWidth="30.5" defaultRowHeight="11.5" x14ac:dyDescent="0.3"/>
  <cols>
    <col min="1" max="1" width="30.6640625" style="340" customWidth="1"/>
    <col min="2" max="2" width="3.08203125" style="340" customWidth="1"/>
    <col min="3" max="6" width="8.5" style="340" customWidth="1"/>
    <col min="7" max="7" width="8.5" style="356" customWidth="1"/>
    <col min="8" max="8" width="3.1640625" style="340" customWidth="1"/>
    <col min="9" max="11" width="7.58203125" style="340" customWidth="1"/>
    <col min="12" max="16384" width="30.5" style="340"/>
  </cols>
  <sheetData>
    <row r="1" spans="1:11" ht="16.25" x14ac:dyDescent="0.25">
      <c r="A1" s="527" t="s">
        <v>594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3.25" x14ac:dyDescent="0.25">
      <c r="A2" s="549" t="s">
        <v>586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</row>
    <row r="3" spans="1:11" ht="14.4" customHeight="1" x14ac:dyDescent="0.25">
      <c r="C3" s="532" t="s">
        <v>90</v>
      </c>
      <c r="D3" s="532"/>
      <c r="E3" s="532"/>
      <c r="F3" s="532"/>
      <c r="G3" s="6"/>
      <c r="H3" s="5"/>
      <c r="I3" s="5"/>
      <c r="J3" s="5"/>
    </row>
    <row r="4" spans="1:11" ht="13.75" x14ac:dyDescent="0.25">
      <c r="A4" s="8"/>
      <c r="B4" s="8"/>
      <c r="D4" s="8"/>
      <c r="E4" s="8"/>
      <c r="F4" s="8"/>
      <c r="G4" s="8"/>
      <c r="H4" s="8"/>
    </row>
    <row r="5" spans="1:11" ht="13.25" customHeight="1" x14ac:dyDescent="0.25">
      <c r="A5" s="12" t="s">
        <v>5</v>
      </c>
      <c r="B5" s="12"/>
      <c r="C5" s="339">
        <v>2008</v>
      </c>
      <c r="D5" s="343">
        <v>2007</v>
      </c>
      <c r="E5" s="343">
        <v>2006</v>
      </c>
      <c r="F5" s="343">
        <v>2005</v>
      </c>
      <c r="G5" s="354">
        <v>2004</v>
      </c>
      <c r="H5" s="124"/>
    </row>
    <row r="6" spans="1:11" ht="13.25" customHeight="1" x14ac:dyDescent="0.25">
      <c r="A6" s="342"/>
      <c r="B6" s="342"/>
      <c r="C6" s="39"/>
      <c r="D6" s="124"/>
      <c r="E6" s="124"/>
      <c r="F6" s="124"/>
      <c r="G6" s="358"/>
      <c r="H6" s="124"/>
    </row>
    <row r="7" spans="1:11" ht="13.25" customHeight="1" x14ac:dyDescent="0.2">
      <c r="A7" s="341" t="s">
        <v>72</v>
      </c>
      <c r="B7" s="341"/>
      <c r="C7" s="239">
        <v>8.5</v>
      </c>
      <c r="D7" s="239">
        <v>8.5</v>
      </c>
      <c r="E7" s="239">
        <v>7.75</v>
      </c>
      <c r="F7" s="239">
        <v>9</v>
      </c>
      <c r="G7" s="239">
        <v>8.25</v>
      </c>
      <c r="H7" s="55"/>
    </row>
    <row r="8" spans="1:11" ht="13.25" customHeight="1" x14ac:dyDescent="0.2">
      <c r="A8" s="341" t="s">
        <v>7</v>
      </c>
      <c r="B8" s="341"/>
      <c r="C8" s="239">
        <v>10.5</v>
      </c>
      <c r="D8" s="239">
        <v>9.75</v>
      </c>
      <c r="E8" s="239">
        <v>10.5</v>
      </c>
      <c r="F8" s="239">
        <v>10.25</v>
      </c>
      <c r="G8" s="239">
        <v>10.25</v>
      </c>
      <c r="H8" s="55"/>
    </row>
    <row r="9" spans="1:11" ht="13.25" customHeight="1" x14ac:dyDescent="0.2">
      <c r="A9" s="341" t="s">
        <v>10</v>
      </c>
      <c r="B9" s="341"/>
      <c r="C9" s="239">
        <v>8</v>
      </c>
      <c r="D9" s="239">
        <v>8</v>
      </c>
      <c r="E9" s="239">
        <v>8</v>
      </c>
      <c r="F9" s="239">
        <v>8.25</v>
      </c>
      <c r="G9" s="239">
        <v>8</v>
      </c>
      <c r="H9" s="55"/>
    </row>
    <row r="10" spans="1:11" ht="13.25" customHeight="1" x14ac:dyDescent="0.2">
      <c r="A10" s="341" t="s">
        <v>11</v>
      </c>
      <c r="B10" s="341"/>
      <c r="C10" s="239">
        <v>11.25</v>
      </c>
      <c r="D10" s="239">
        <v>5.5</v>
      </c>
      <c r="E10" s="239">
        <v>9</v>
      </c>
      <c r="F10" s="239" t="s">
        <v>9</v>
      </c>
      <c r="G10" s="239">
        <v>6</v>
      </c>
      <c r="H10" s="55"/>
    </row>
    <row r="11" spans="1:11" ht="13.25" customHeight="1" x14ac:dyDescent="0.2">
      <c r="A11" s="341" t="s">
        <v>46</v>
      </c>
      <c r="B11" s="341"/>
      <c r="C11" s="239">
        <v>8.25</v>
      </c>
      <c r="D11" s="239">
        <v>9.25</v>
      </c>
      <c r="E11" s="239">
        <v>7.5</v>
      </c>
      <c r="F11" s="239">
        <v>9</v>
      </c>
      <c r="G11" s="239">
        <v>8.5</v>
      </c>
      <c r="H11" s="55"/>
    </row>
    <row r="12" spans="1:11" ht="13.25" customHeight="1" x14ac:dyDescent="0.2">
      <c r="A12" s="341" t="s">
        <v>13</v>
      </c>
      <c r="B12" s="341"/>
      <c r="C12" s="239">
        <v>10.75</v>
      </c>
      <c r="D12" s="239">
        <v>11</v>
      </c>
      <c r="E12" s="239">
        <v>11.25</v>
      </c>
      <c r="F12" s="239">
        <v>10.75</v>
      </c>
      <c r="G12" s="239">
        <v>9.75</v>
      </c>
      <c r="H12" s="55"/>
    </row>
    <row r="13" spans="1:11" ht="13.25" customHeight="1" x14ac:dyDescent="0.2">
      <c r="A13" s="341" t="s">
        <v>14</v>
      </c>
      <c r="B13" s="341"/>
      <c r="C13" s="239">
        <v>8.25</v>
      </c>
      <c r="D13" s="239">
        <v>8.25</v>
      </c>
      <c r="E13" s="239">
        <v>7.75</v>
      </c>
      <c r="F13" s="239">
        <v>7.75</v>
      </c>
      <c r="G13" s="239">
        <v>8.25</v>
      </c>
      <c r="H13" s="55"/>
    </row>
    <row r="14" spans="1:11" ht="13.25" customHeight="1" x14ac:dyDescent="0.2">
      <c r="A14" s="341" t="s">
        <v>15</v>
      </c>
      <c r="B14" s="341"/>
      <c r="C14" s="239">
        <v>8.25</v>
      </c>
      <c r="D14" s="239">
        <v>9</v>
      </c>
      <c r="E14" s="239">
        <v>7.75</v>
      </c>
      <c r="F14" s="239">
        <v>9</v>
      </c>
      <c r="G14" s="239">
        <v>8.75</v>
      </c>
      <c r="H14" s="73"/>
    </row>
    <row r="15" spans="1:11" ht="13.25" customHeight="1" x14ac:dyDescent="0.2">
      <c r="A15" s="341" t="s">
        <v>16</v>
      </c>
      <c r="B15" s="341"/>
      <c r="C15" s="239">
        <v>9.25</v>
      </c>
      <c r="D15" s="239">
        <v>9.5</v>
      </c>
      <c r="E15" s="239">
        <v>8.25</v>
      </c>
      <c r="F15" s="239">
        <v>8.5</v>
      </c>
      <c r="G15" s="239">
        <v>8</v>
      </c>
      <c r="H15" s="55"/>
    </row>
    <row r="16" spans="1:11" ht="13.25" customHeight="1" x14ac:dyDescent="0.2">
      <c r="A16" s="341" t="s">
        <v>17</v>
      </c>
      <c r="B16" s="341"/>
      <c r="C16" s="239">
        <v>8.25</v>
      </c>
      <c r="D16" s="239">
        <v>7</v>
      </c>
      <c r="E16" s="239">
        <v>8.75</v>
      </c>
      <c r="F16" s="239">
        <v>8.75</v>
      </c>
      <c r="G16" s="239">
        <v>11.75</v>
      </c>
      <c r="H16" s="55"/>
    </row>
    <row r="17" spans="1:10" ht="13.25" customHeight="1" x14ac:dyDescent="0.2">
      <c r="A17" s="341" t="s">
        <v>18</v>
      </c>
      <c r="B17" s="341"/>
      <c r="C17" s="239">
        <v>6</v>
      </c>
      <c r="D17" s="239">
        <v>3</v>
      </c>
      <c r="E17" s="239">
        <v>9</v>
      </c>
      <c r="F17" s="239">
        <v>3</v>
      </c>
      <c r="G17" s="239">
        <v>3</v>
      </c>
      <c r="H17" s="55"/>
    </row>
    <row r="18" spans="1:10" ht="13.25" customHeight="1" x14ac:dyDescent="0.2">
      <c r="A18" s="341" t="s">
        <v>62</v>
      </c>
      <c r="B18" s="341"/>
      <c r="C18" s="239">
        <v>8.5</v>
      </c>
      <c r="D18" s="239">
        <v>8.75</v>
      </c>
      <c r="E18" s="239">
        <v>8.25</v>
      </c>
      <c r="F18" s="239">
        <v>8</v>
      </c>
      <c r="G18" s="239">
        <v>8.5</v>
      </c>
      <c r="H18" s="73"/>
    </row>
    <row r="19" spans="1:10" ht="13.25" customHeight="1" x14ac:dyDescent="0.2">
      <c r="A19" s="341" t="s">
        <v>63</v>
      </c>
      <c r="B19" s="341"/>
      <c r="C19" s="239">
        <v>6</v>
      </c>
      <c r="D19" s="239">
        <v>9.5</v>
      </c>
      <c r="E19" s="239">
        <v>6</v>
      </c>
      <c r="F19" s="239">
        <v>9</v>
      </c>
      <c r="G19" s="239">
        <v>10.75</v>
      </c>
      <c r="H19" s="55"/>
    </row>
    <row r="20" spans="1:10" ht="13.25" customHeight="1" x14ac:dyDescent="0.2">
      <c r="A20" s="341" t="s">
        <v>21</v>
      </c>
      <c r="B20" s="341"/>
      <c r="C20" s="239">
        <v>7.75</v>
      </c>
      <c r="D20" s="239">
        <v>8.25</v>
      </c>
      <c r="E20" s="239">
        <v>8.5</v>
      </c>
      <c r="F20" s="239">
        <v>6</v>
      </c>
      <c r="G20" s="239">
        <v>7</v>
      </c>
      <c r="H20" s="55"/>
    </row>
    <row r="21" spans="1:10" ht="13.25" customHeight="1" x14ac:dyDescent="0.2">
      <c r="A21" s="341" t="s">
        <v>64</v>
      </c>
      <c r="B21" s="341"/>
      <c r="C21" s="239">
        <v>10.5</v>
      </c>
      <c r="D21" s="239">
        <v>10</v>
      </c>
      <c r="E21" s="239">
        <v>11</v>
      </c>
      <c r="F21" s="239">
        <v>10.5</v>
      </c>
      <c r="G21" s="239">
        <v>8.5</v>
      </c>
      <c r="H21" s="73"/>
    </row>
    <row r="22" spans="1:10" ht="13.25" customHeight="1" x14ac:dyDescent="0.2">
      <c r="A22" s="341" t="s">
        <v>23</v>
      </c>
      <c r="B22" s="341"/>
      <c r="C22" s="239">
        <v>6</v>
      </c>
      <c r="D22" s="239" t="s">
        <v>9</v>
      </c>
      <c r="E22" s="239">
        <v>6</v>
      </c>
      <c r="F22" s="239">
        <v>8.75</v>
      </c>
      <c r="G22" s="239">
        <v>8</v>
      </c>
      <c r="H22" s="55"/>
    </row>
    <row r="23" spans="1:10" ht="13.25" customHeight="1" x14ac:dyDescent="0.2">
      <c r="A23" s="341" t="s">
        <v>24</v>
      </c>
      <c r="B23" s="341"/>
      <c r="C23" s="239">
        <v>7.25</v>
      </c>
      <c r="D23" s="239">
        <v>7.5</v>
      </c>
      <c r="E23" s="239">
        <v>7</v>
      </c>
      <c r="F23" s="239">
        <v>8.5</v>
      </c>
      <c r="G23" s="239">
        <v>7.5</v>
      </c>
      <c r="H23" s="55"/>
    </row>
    <row r="24" spans="1:10" ht="13.25" customHeight="1" x14ac:dyDescent="0.2">
      <c r="A24" s="341" t="s">
        <v>25</v>
      </c>
      <c r="B24" s="341"/>
      <c r="C24" s="239">
        <v>15</v>
      </c>
      <c r="D24" s="239">
        <v>13</v>
      </c>
      <c r="E24" s="239">
        <v>10.5</v>
      </c>
      <c r="F24" s="239">
        <v>9.5</v>
      </c>
      <c r="G24" s="239">
        <v>12</v>
      </c>
      <c r="H24" s="55"/>
    </row>
    <row r="25" spans="1:10" ht="6" customHeight="1" x14ac:dyDescent="0.25">
      <c r="C25" s="239"/>
      <c r="D25" s="239"/>
      <c r="E25" s="239"/>
      <c r="F25" s="239"/>
      <c r="G25" s="239"/>
      <c r="H25" s="55"/>
    </row>
    <row r="26" spans="1:10" ht="13.25" customHeight="1" x14ac:dyDescent="0.25">
      <c r="A26" s="340" t="s">
        <v>26</v>
      </c>
      <c r="C26" s="239"/>
      <c r="D26" s="239"/>
      <c r="E26" s="239"/>
      <c r="F26" s="239"/>
      <c r="G26" s="239"/>
      <c r="H26" s="55"/>
    </row>
    <row r="27" spans="1:10" ht="13.25" customHeight="1" x14ac:dyDescent="0.25">
      <c r="A27" s="107" t="s">
        <v>29</v>
      </c>
      <c r="B27" s="107"/>
      <c r="C27" s="239">
        <v>11</v>
      </c>
      <c r="D27" s="239">
        <v>8.5</v>
      </c>
      <c r="E27" s="239">
        <v>12</v>
      </c>
      <c r="F27" s="239">
        <v>9.75</v>
      </c>
      <c r="G27" s="239">
        <v>11</v>
      </c>
      <c r="H27" s="55"/>
    </row>
    <row r="28" spans="1:10" s="356" customFormat="1" ht="13.25" customHeight="1" x14ac:dyDescent="0.25">
      <c r="A28" s="107" t="s">
        <v>470</v>
      </c>
      <c r="B28" s="107"/>
      <c r="C28" s="239">
        <v>5</v>
      </c>
      <c r="D28" s="239" t="s">
        <v>9</v>
      </c>
      <c r="E28" s="239" t="s">
        <v>9</v>
      </c>
      <c r="F28" s="239" t="s">
        <v>9</v>
      </c>
      <c r="G28" s="239" t="s">
        <v>9</v>
      </c>
      <c r="H28" s="55"/>
    </row>
    <row r="29" spans="1:10" ht="13.25" customHeight="1" x14ac:dyDescent="0.2">
      <c r="A29" s="71" t="s">
        <v>274</v>
      </c>
      <c r="B29" s="107"/>
      <c r="C29" s="239" t="s">
        <v>9</v>
      </c>
      <c r="D29" s="239" t="s">
        <v>9</v>
      </c>
      <c r="E29" s="239" t="s">
        <v>9</v>
      </c>
      <c r="F29" s="239">
        <v>10</v>
      </c>
      <c r="G29" s="239">
        <v>3</v>
      </c>
      <c r="H29" s="55"/>
    </row>
    <row r="30" spans="1:10" ht="13.25" customHeight="1" x14ac:dyDescent="0.25">
      <c r="A30" s="340" t="s">
        <v>593</v>
      </c>
      <c r="C30" s="239">
        <v>8</v>
      </c>
      <c r="D30" s="239">
        <v>8.5</v>
      </c>
      <c r="E30" s="239">
        <v>12</v>
      </c>
      <c r="F30" s="239">
        <v>9.75</v>
      </c>
      <c r="G30" s="239">
        <v>8.25</v>
      </c>
      <c r="H30" s="55"/>
      <c r="J30" s="74"/>
    </row>
    <row r="31" spans="1:10" ht="6" customHeight="1" x14ac:dyDescent="0.25">
      <c r="C31" s="239"/>
      <c r="D31" s="239"/>
      <c r="E31" s="239"/>
      <c r="F31" s="239"/>
      <c r="G31" s="239"/>
      <c r="H31" s="55"/>
    </row>
    <row r="32" spans="1:10" ht="13.25" customHeight="1" x14ac:dyDescent="0.25">
      <c r="A32" s="345" t="s">
        <v>576</v>
      </c>
      <c r="B32" s="345"/>
      <c r="C32" s="350">
        <v>8.5</v>
      </c>
      <c r="D32" s="350">
        <v>8.5</v>
      </c>
      <c r="E32" s="350">
        <v>8.25</v>
      </c>
      <c r="F32" s="350">
        <v>8.5</v>
      </c>
      <c r="G32" s="350">
        <v>8.25</v>
      </c>
      <c r="H32" s="75"/>
    </row>
    <row r="34" spans="1:10" ht="11.4" x14ac:dyDescent="0.25">
      <c r="A34" s="33" t="s">
        <v>91</v>
      </c>
      <c r="B34" s="33"/>
    </row>
    <row r="35" spans="1:10" ht="11.4" x14ac:dyDescent="0.25">
      <c r="A35" s="102" t="s">
        <v>66</v>
      </c>
      <c r="B35" s="102"/>
      <c r="C35" s="5"/>
      <c r="D35" s="5"/>
      <c r="E35" s="5"/>
      <c r="F35" s="5"/>
      <c r="G35" s="5"/>
      <c r="H35" s="5"/>
      <c r="I35" s="5"/>
      <c r="J35" s="5"/>
    </row>
    <row r="36" spans="1:10" ht="11.4" x14ac:dyDescent="0.25">
      <c r="A36" s="102" t="s">
        <v>67</v>
      </c>
      <c r="B36" s="102"/>
      <c r="C36" s="5"/>
      <c r="D36" s="5"/>
      <c r="E36" s="5"/>
      <c r="F36" s="5"/>
      <c r="G36" s="5"/>
      <c r="H36" s="5"/>
      <c r="I36" s="5"/>
      <c r="J36" s="5"/>
    </row>
    <row r="37" spans="1:10" ht="11.4" x14ac:dyDescent="0.25">
      <c r="A37" s="102" t="s">
        <v>273</v>
      </c>
      <c r="B37" s="33"/>
    </row>
    <row r="38" spans="1:10" ht="11.4" x14ac:dyDescent="0.2">
      <c r="A38" s="67" t="s">
        <v>240</v>
      </c>
      <c r="B38" s="67"/>
    </row>
  </sheetData>
  <mergeCells count="3">
    <mergeCell ref="C3:F3"/>
    <mergeCell ref="A2:K2"/>
    <mergeCell ref="A1:K1"/>
  </mergeCells>
  <pageMargins left="0.7" right="0.7" top="0.75" bottom="0.75" header="0.3" footer="0.3"/>
  <pageSetup scale="107" orientation="landscape" r:id="rId1"/>
  <headerFooter>
    <oddFooter>&amp;L&amp;9OIA 2014/09/05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sqref="A1:Q1"/>
    </sheetView>
  </sheetViews>
  <sheetFormatPr defaultColWidth="29.9140625" defaultRowHeight="11.5" x14ac:dyDescent="0.3"/>
  <cols>
    <col min="1" max="1" width="30.6640625" style="2" customWidth="1"/>
    <col min="2" max="2" width="1.6640625" style="2" customWidth="1"/>
    <col min="3" max="5" width="5.58203125" style="2" customWidth="1"/>
    <col min="6" max="6" width="5.58203125" style="348" customWidth="1"/>
    <col min="7" max="7" width="1.6640625" style="2" customWidth="1"/>
    <col min="8" max="10" width="5.58203125" style="2" customWidth="1"/>
    <col min="11" max="11" width="5.58203125" style="348" customWidth="1"/>
    <col min="12" max="12" width="1.6640625" style="2" customWidth="1"/>
    <col min="13" max="15" width="5.58203125" style="2" customWidth="1"/>
    <col min="16" max="16" width="5.58203125" style="348" customWidth="1"/>
    <col min="17" max="18" width="5.58203125" style="2" customWidth="1"/>
    <col min="19" max="16384" width="29.9140625" style="2"/>
  </cols>
  <sheetData>
    <row r="1" spans="1:17" ht="15.65" customHeight="1" x14ac:dyDescent="0.25">
      <c r="A1" s="527" t="s">
        <v>197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1:17" ht="14" customHeight="1" x14ac:dyDescent="0.25">
      <c r="A2" s="549" t="s">
        <v>577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 ht="14" customHeight="1" x14ac:dyDescent="0.25">
      <c r="A3" s="4"/>
      <c r="B3" s="4"/>
      <c r="C3" s="5"/>
      <c r="D3" s="532" t="s">
        <v>92</v>
      </c>
      <c r="E3" s="532"/>
      <c r="F3" s="532"/>
      <c r="G3" s="532"/>
      <c r="H3" s="532"/>
      <c r="I3" s="532"/>
      <c r="J3" s="532"/>
      <c r="K3" s="5"/>
      <c r="L3" s="5"/>
      <c r="M3" s="4"/>
      <c r="N3" s="4"/>
      <c r="O3" s="4"/>
      <c r="P3" s="4"/>
    </row>
    <row r="4" spans="1:17" ht="13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24" customHeight="1" x14ac:dyDescent="0.25">
      <c r="A5" s="10"/>
      <c r="B5" s="10"/>
      <c r="C5" s="540" t="s">
        <v>93</v>
      </c>
      <c r="D5" s="540"/>
      <c r="E5" s="540"/>
      <c r="F5" s="540"/>
      <c r="G5" s="11"/>
      <c r="H5" s="556" t="s">
        <v>83</v>
      </c>
      <c r="I5" s="556"/>
      <c r="J5" s="556"/>
      <c r="K5" s="556"/>
      <c r="M5" s="556" t="s">
        <v>196</v>
      </c>
      <c r="N5" s="556"/>
      <c r="O5" s="556"/>
      <c r="P5" s="556"/>
    </row>
    <row r="6" spans="1:17" ht="13.25" customHeight="1" x14ac:dyDescent="0.25">
      <c r="A6" s="12" t="s">
        <v>5</v>
      </c>
      <c r="B6" s="12"/>
      <c r="C6" s="13">
        <v>2004</v>
      </c>
      <c r="D6" s="110">
        <v>2003</v>
      </c>
      <c r="E6" s="110">
        <v>2002</v>
      </c>
      <c r="F6" s="15">
        <v>2001</v>
      </c>
      <c r="G6" s="13"/>
      <c r="H6" s="15">
        <v>2004</v>
      </c>
      <c r="I6" s="15">
        <v>2003</v>
      </c>
      <c r="J6" s="15">
        <v>2002</v>
      </c>
      <c r="K6" s="15">
        <v>2001</v>
      </c>
      <c r="L6" s="13"/>
      <c r="M6" s="15">
        <v>2004</v>
      </c>
      <c r="N6" s="15">
        <v>2003</v>
      </c>
      <c r="O6" s="15">
        <v>2002</v>
      </c>
      <c r="P6" s="15">
        <v>2001</v>
      </c>
    </row>
    <row r="7" spans="1:17" ht="13.25" customHeight="1" x14ac:dyDescent="0.25">
      <c r="A7" s="17"/>
      <c r="B7" s="17"/>
      <c r="C7" s="18"/>
      <c r="D7" s="124"/>
      <c r="E7" s="124"/>
      <c r="F7" s="124"/>
      <c r="G7" s="18"/>
      <c r="H7" s="18"/>
      <c r="I7" s="124"/>
      <c r="J7" s="124"/>
      <c r="K7" s="124"/>
      <c r="L7" s="18"/>
      <c r="M7" s="302"/>
      <c r="N7" s="302"/>
      <c r="O7" s="302"/>
      <c r="P7" s="302"/>
    </row>
    <row r="8" spans="1:17" ht="13.25" customHeight="1" x14ac:dyDescent="0.25">
      <c r="A8" s="361" t="s">
        <v>72</v>
      </c>
      <c r="B8" s="20"/>
      <c r="C8" s="241">
        <v>18</v>
      </c>
      <c r="D8" s="241">
        <v>8</v>
      </c>
      <c r="E8" s="272">
        <v>8</v>
      </c>
      <c r="F8" s="364">
        <v>6.03</v>
      </c>
      <c r="G8" s="276"/>
      <c r="H8" s="241">
        <v>21</v>
      </c>
      <c r="I8" s="241">
        <v>13</v>
      </c>
      <c r="J8" s="272">
        <v>14</v>
      </c>
      <c r="K8" s="272">
        <v>9</v>
      </c>
      <c r="L8" s="272"/>
      <c r="M8" s="273">
        <f>C8/H8</f>
        <v>0.8571428571428571</v>
      </c>
      <c r="N8" s="273">
        <f>D8/I8</f>
        <v>0.61538461538461542</v>
      </c>
      <c r="O8" s="273">
        <f>E8/J8</f>
        <v>0.5714285714285714</v>
      </c>
      <c r="P8" s="273">
        <v>0.67</v>
      </c>
    </row>
    <row r="9" spans="1:17" ht="13.25" customHeight="1" x14ac:dyDescent="0.25">
      <c r="A9" s="361" t="s">
        <v>10</v>
      </c>
      <c r="B9" s="20"/>
      <c r="C9" s="241">
        <v>20</v>
      </c>
      <c r="D9" s="241">
        <v>7</v>
      </c>
      <c r="E9" s="272">
        <v>13</v>
      </c>
      <c r="F9" s="364">
        <v>17.939999999999998</v>
      </c>
      <c r="G9" s="276"/>
      <c r="H9" s="241">
        <v>31</v>
      </c>
      <c r="I9" s="241">
        <v>18</v>
      </c>
      <c r="J9" s="272">
        <v>23</v>
      </c>
      <c r="K9" s="272">
        <v>26</v>
      </c>
      <c r="L9" s="272"/>
      <c r="M9" s="273">
        <f t="shared" ref="M9:O10" si="0">C9/H9</f>
        <v>0.64516129032258063</v>
      </c>
      <c r="N9" s="273">
        <f t="shared" si="0"/>
        <v>0.3888888888888889</v>
      </c>
      <c r="O9" s="273">
        <f t="shared" si="0"/>
        <v>0.56521739130434778</v>
      </c>
      <c r="P9" s="273">
        <v>0.69</v>
      </c>
    </row>
    <row r="10" spans="1:17" ht="13.25" customHeight="1" x14ac:dyDescent="0.25">
      <c r="A10" s="361" t="s">
        <v>11</v>
      </c>
      <c r="B10" s="20"/>
      <c r="C10" s="241">
        <v>3</v>
      </c>
      <c r="D10" s="241">
        <v>3</v>
      </c>
      <c r="E10" s="272">
        <v>3</v>
      </c>
      <c r="F10" s="364">
        <v>3</v>
      </c>
      <c r="G10" s="276"/>
      <c r="H10" s="241">
        <v>4</v>
      </c>
      <c r="I10" s="241">
        <v>3</v>
      </c>
      <c r="J10" s="272">
        <v>4</v>
      </c>
      <c r="K10" s="272">
        <v>3</v>
      </c>
      <c r="L10" s="272"/>
      <c r="M10" s="273">
        <f t="shared" si="0"/>
        <v>0.75</v>
      </c>
      <c r="N10" s="273">
        <f t="shared" si="0"/>
        <v>1</v>
      </c>
      <c r="O10" s="273">
        <f t="shared" si="0"/>
        <v>0.75</v>
      </c>
      <c r="P10" s="273">
        <v>1</v>
      </c>
    </row>
    <row r="11" spans="1:17" ht="13.25" customHeight="1" x14ac:dyDescent="0.25">
      <c r="A11" s="361" t="s">
        <v>46</v>
      </c>
      <c r="B11" s="20"/>
      <c r="C11" s="55" t="s">
        <v>9</v>
      </c>
      <c r="D11" s="55" t="s">
        <v>9</v>
      </c>
      <c r="E11" s="272">
        <v>1</v>
      </c>
      <c r="F11" s="364">
        <v>1</v>
      </c>
      <c r="G11" s="276"/>
      <c r="H11" s="241" t="s">
        <v>9</v>
      </c>
      <c r="I11" s="241" t="s">
        <v>9</v>
      </c>
      <c r="J11" s="272">
        <v>1</v>
      </c>
      <c r="K11" s="272">
        <v>1</v>
      </c>
      <c r="L11" s="272"/>
      <c r="M11" s="64" t="s">
        <v>9</v>
      </c>
      <c r="N11" s="134" t="s">
        <v>9</v>
      </c>
      <c r="O11" s="273">
        <f>E11/J11</f>
        <v>1</v>
      </c>
      <c r="P11" s="273">
        <v>1</v>
      </c>
    </row>
    <row r="12" spans="1:17" ht="13.25" customHeight="1" x14ac:dyDescent="0.25">
      <c r="A12" s="361" t="s">
        <v>13</v>
      </c>
      <c r="B12" s="20"/>
      <c r="C12" s="241">
        <v>2</v>
      </c>
      <c r="D12" s="241">
        <v>8</v>
      </c>
      <c r="E12" s="272">
        <v>2</v>
      </c>
      <c r="F12" s="364">
        <v>4</v>
      </c>
      <c r="G12" s="276"/>
      <c r="H12" s="241">
        <v>4</v>
      </c>
      <c r="I12" s="241">
        <v>10</v>
      </c>
      <c r="J12" s="272">
        <v>8</v>
      </c>
      <c r="K12" s="272">
        <v>4</v>
      </c>
      <c r="L12" s="272"/>
      <c r="M12" s="273">
        <f t="shared" ref="M12:N14" si="1">C12/H12</f>
        <v>0.5</v>
      </c>
      <c r="N12" s="273">
        <f t="shared" si="1"/>
        <v>0.8</v>
      </c>
      <c r="O12" s="273">
        <f>E12/J12</f>
        <v>0.25</v>
      </c>
      <c r="P12" s="273">
        <v>1</v>
      </c>
    </row>
    <row r="13" spans="1:17" ht="13.25" customHeight="1" x14ac:dyDescent="0.25">
      <c r="A13" s="361" t="s">
        <v>14</v>
      </c>
      <c r="B13" s="20"/>
      <c r="C13" s="241">
        <v>28</v>
      </c>
      <c r="D13" s="241">
        <v>22</v>
      </c>
      <c r="E13" s="272">
        <v>28</v>
      </c>
      <c r="F13" s="364">
        <v>9.01</v>
      </c>
      <c r="G13" s="276"/>
      <c r="H13" s="241">
        <v>35</v>
      </c>
      <c r="I13" s="241">
        <v>29</v>
      </c>
      <c r="J13" s="272">
        <v>39</v>
      </c>
      <c r="K13" s="272">
        <v>17</v>
      </c>
      <c r="L13" s="272"/>
      <c r="M13" s="273">
        <f t="shared" si="1"/>
        <v>0.8</v>
      </c>
      <c r="N13" s="273">
        <f t="shared" si="1"/>
        <v>0.75862068965517238</v>
      </c>
      <c r="O13" s="273">
        <f>E13/J13</f>
        <v>0.71794871794871795</v>
      </c>
      <c r="P13" s="273">
        <v>0.53</v>
      </c>
    </row>
    <row r="14" spans="1:17" ht="13.25" customHeight="1" x14ac:dyDescent="0.25">
      <c r="A14" s="361" t="s">
        <v>15</v>
      </c>
      <c r="B14" s="20"/>
      <c r="C14" s="241">
        <v>7</v>
      </c>
      <c r="D14" s="241">
        <v>8</v>
      </c>
      <c r="E14" s="272">
        <v>3</v>
      </c>
      <c r="F14" s="364">
        <v>8</v>
      </c>
      <c r="G14" s="276"/>
      <c r="H14" s="241">
        <v>9</v>
      </c>
      <c r="I14" s="241">
        <v>12</v>
      </c>
      <c r="J14" s="272">
        <v>6</v>
      </c>
      <c r="K14" s="272">
        <v>10</v>
      </c>
      <c r="L14" s="272"/>
      <c r="M14" s="273">
        <f t="shared" si="1"/>
        <v>0.77777777777777779</v>
      </c>
      <c r="N14" s="273">
        <f t="shared" si="1"/>
        <v>0.66666666666666663</v>
      </c>
      <c r="O14" s="273">
        <f>E14/J14</f>
        <v>0.5</v>
      </c>
      <c r="P14" s="273">
        <v>0.8</v>
      </c>
    </row>
    <row r="15" spans="1:17" ht="13.25" customHeight="1" x14ac:dyDescent="0.25">
      <c r="A15" s="361" t="s">
        <v>587</v>
      </c>
      <c r="B15" s="20"/>
      <c r="C15" s="241">
        <v>29</v>
      </c>
      <c r="D15" s="241">
        <v>25</v>
      </c>
      <c r="E15" s="272">
        <v>23</v>
      </c>
      <c r="F15" s="364">
        <v>9</v>
      </c>
      <c r="G15" s="276"/>
      <c r="H15" s="241">
        <v>37</v>
      </c>
      <c r="I15" s="241">
        <v>28</v>
      </c>
      <c r="J15" s="272">
        <v>26</v>
      </c>
      <c r="K15" s="272">
        <v>12</v>
      </c>
      <c r="L15" s="272"/>
      <c r="M15" s="273">
        <f>C15/H15</f>
        <v>0.78378378378378377</v>
      </c>
      <c r="N15" s="273">
        <f>D15/I15</f>
        <v>0.8928571428571429</v>
      </c>
      <c r="O15" s="273">
        <f>E15/J15</f>
        <v>0.88461538461538458</v>
      </c>
      <c r="P15" s="273">
        <v>0.75</v>
      </c>
    </row>
    <row r="16" spans="1:17" ht="13.25" customHeight="1" x14ac:dyDescent="0.25">
      <c r="A16" s="361" t="s">
        <v>23</v>
      </c>
      <c r="B16" s="20"/>
      <c r="C16" s="241">
        <v>1</v>
      </c>
      <c r="D16" s="241">
        <v>1</v>
      </c>
      <c r="E16" s="272">
        <v>3</v>
      </c>
      <c r="F16" s="364">
        <v>4</v>
      </c>
      <c r="G16" s="276"/>
      <c r="H16" s="241">
        <v>1</v>
      </c>
      <c r="I16" s="241">
        <v>2</v>
      </c>
      <c r="J16" s="272">
        <v>3</v>
      </c>
      <c r="K16" s="272">
        <v>4</v>
      </c>
      <c r="L16" s="272"/>
      <c r="M16" s="273">
        <f t="shared" ref="M16:O18" si="2">C16/H16</f>
        <v>1</v>
      </c>
      <c r="N16" s="273">
        <f t="shared" si="2"/>
        <v>0.5</v>
      </c>
      <c r="O16" s="273">
        <f t="shared" si="2"/>
        <v>1</v>
      </c>
      <c r="P16" s="273">
        <v>1</v>
      </c>
    </row>
    <row r="17" spans="1:17" ht="13.25" customHeight="1" x14ac:dyDescent="0.25">
      <c r="A17" s="361" t="s">
        <v>24</v>
      </c>
      <c r="B17" s="20"/>
      <c r="C17" s="241">
        <v>25</v>
      </c>
      <c r="D17" s="241">
        <v>16</v>
      </c>
      <c r="E17" s="272">
        <v>18</v>
      </c>
      <c r="F17" s="364">
        <v>16.940000000000001</v>
      </c>
      <c r="G17" s="276"/>
      <c r="H17" s="241">
        <v>32</v>
      </c>
      <c r="I17" s="241">
        <v>22</v>
      </c>
      <c r="J17" s="272">
        <v>25</v>
      </c>
      <c r="K17" s="272">
        <v>22</v>
      </c>
      <c r="L17" s="272"/>
      <c r="M17" s="273">
        <f t="shared" si="2"/>
        <v>0.78125</v>
      </c>
      <c r="N17" s="273">
        <f t="shared" si="2"/>
        <v>0.72727272727272729</v>
      </c>
      <c r="O17" s="273">
        <f t="shared" si="2"/>
        <v>0.72</v>
      </c>
      <c r="P17" s="273">
        <v>0.77</v>
      </c>
    </row>
    <row r="18" spans="1:17" ht="13.25" customHeight="1" x14ac:dyDescent="0.25">
      <c r="A18" s="361" t="s">
        <v>25</v>
      </c>
      <c r="B18" s="20"/>
      <c r="C18" s="241">
        <v>1</v>
      </c>
      <c r="D18" s="241">
        <v>0</v>
      </c>
      <c r="E18" s="272">
        <v>4</v>
      </c>
      <c r="F18" s="364">
        <v>1</v>
      </c>
      <c r="G18" s="276"/>
      <c r="H18" s="241">
        <v>2</v>
      </c>
      <c r="I18" s="241">
        <v>1</v>
      </c>
      <c r="J18" s="272">
        <v>4</v>
      </c>
      <c r="K18" s="272">
        <v>2</v>
      </c>
      <c r="L18" s="272"/>
      <c r="M18" s="273">
        <f t="shared" si="2"/>
        <v>0.5</v>
      </c>
      <c r="N18" s="273">
        <f t="shared" si="2"/>
        <v>0</v>
      </c>
      <c r="O18" s="273">
        <f t="shared" si="2"/>
        <v>1</v>
      </c>
      <c r="P18" s="273">
        <v>0.5</v>
      </c>
    </row>
    <row r="19" spans="1:17" ht="6" customHeight="1" x14ac:dyDescent="0.25">
      <c r="A19" s="359"/>
      <c r="C19" s="24"/>
      <c r="D19" s="24"/>
      <c r="E19" s="24"/>
      <c r="F19" s="365"/>
      <c r="G19" s="275"/>
      <c r="H19" s="24"/>
      <c r="I19" s="24"/>
      <c r="J19" s="24"/>
      <c r="K19" s="24"/>
      <c r="L19" s="275"/>
      <c r="M19" s="273"/>
      <c r="N19" s="273"/>
      <c r="O19" s="273"/>
      <c r="P19" s="273"/>
    </row>
    <row r="20" spans="1:17" ht="13.25" customHeight="1" x14ac:dyDescent="0.2">
      <c r="A20" s="76" t="s">
        <v>26</v>
      </c>
      <c r="C20" s="24"/>
      <c r="D20" s="24"/>
      <c r="E20" s="24"/>
      <c r="F20" s="365"/>
      <c r="G20" s="24"/>
      <c r="H20" s="24"/>
      <c r="I20" s="24"/>
      <c r="J20" s="24"/>
      <c r="K20" s="24"/>
      <c r="L20" s="24"/>
      <c r="M20" s="273"/>
      <c r="N20" s="273"/>
      <c r="O20" s="273"/>
      <c r="P20" s="273"/>
    </row>
    <row r="21" spans="1:17" ht="13.25" customHeight="1" x14ac:dyDescent="0.2">
      <c r="A21" s="71" t="s">
        <v>602</v>
      </c>
      <c r="B21" s="27"/>
      <c r="C21" s="277">
        <v>2</v>
      </c>
      <c r="D21" s="277">
        <v>1</v>
      </c>
      <c r="E21" s="277">
        <v>5</v>
      </c>
      <c r="F21" s="366">
        <v>6</v>
      </c>
      <c r="G21" s="24"/>
      <c r="H21" s="24">
        <v>2</v>
      </c>
      <c r="I21" s="24">
        <v>2</v>
      </c>
      <c r="J21" s="24">
        <v>6</v>
      </c>
      <c r="K21" s="24">
        <v>6</v>
      </c>
      <c r="L21" s="24"/>
      <c r="M21" s="273">
        <f t="shared" ref="M21:O23" si="3">C21/H21</f>
        <v>1</v>
      </c>
      <c r="N21" s="273">
        <f t="shared" si="3"/>
        <v>0.5</v>
      </c>
      <c r="O21" s="273">
        <f t="shared" si="3"/>
        <v>0.83333333333333337</v>
      </c>
      <c r="P21" s="273">
        <v>1</v>
      </c>
    </row>
    <row r="22" spans="1:17" ht="13.25" customHeight="1" x14ac:dyDescent="0.2">
      <c r="A22" s="71" t="s">
        <v>650</v>
      </c>
      <c r="B22" s="27"/>
      <c r="C22" s="277">
        <v>0</v>
      </c>
      <c r="D22" s="277">
        <v>1</v>
      </c>
      <c r="E22" s="277">
        <v>4</v>
      </c>
      <c r="F22" s="367" t="s">
        <v>9</v>
      </c>
      <c r="G22" s="24"/>
      <c r="H22" s="24">
        <v>1</v>
      </c>
      <c r="I22" s="24">
        <v>1</v>
      </c>
      <c r="J22" s="24">
        <v>5</v>
      </c>
      <c r="K22" s="55" t="s">
        <v>9</v>
      </c>
      <c r="L22" s="24"/>
      <c r="M22" s="273">
        <f t="shared" si="3"/>
        <v>0</v>
      </c>
      <c r="N22" s="273">
        <f t="shared" si="3"/>
        <v>1</v>
      </c>
      <c r="O22" s="273">
        <f t="shared" si="3"/>
        <v>0.8</v>
      </c>
      <c r="P22" s="55" t="s">
        <v>9</v>
      </c>
    </row>
    <row r="23" spans="1:17" ht="13.25" customHeight="1" x14ac:dyDescent="0.2">
      <c r="A23" s="76" t="s">
        <v>33</v>
      </c>
      <c r="C23" s="24">
        <f>SUM(C21:C22)</f>
        <v>2</v>
      </c>
      <c r="D23" s="24">
        <f>SUM(D21:D22)</f>
        <v>2</v>
      </c>
      <c r="E23" s="24">
        <f>SUM(E21:E22)</f>
        <v>9</v>
      </c>
      <c r="F23" s="365">
        <v>6</v>
      </c>
      <c r="G23" s="24"/>
      <c r="H23" s="24">
        <v>3</v>
      </c>
      <c r="I23" s="24">
        <v>3</v>
      </c>
      <c r="J23" s="24">
        <v>11</v>
      </c>
      <c r="K23" s="24">
        <v>6</v>
      </c>
      <c r="L23" s="24"/>
      <c r="M23" s="273">
        <f t="shared" si="3"/>
        <v>0.66666666666666663</v>
      </c>
      <c r="N23" s="273">
        <f t="shared" si="3"/>
        <v>0.66666666666666663</v>
      </c>
      <c r="O23" s="273">
        <f t="shared" si="3"/>
        <v>0.81818181818181823</v>
      </c>
      <c r="P23" s="273">
        <v>1</v>
      </c>
    </row>
    <row r="24" spans="1:17" ht="6" customHeight="1" x14ac:dyDescent="0.25">
      <c r="A24" s="359"/>
      <c r="C24" s="24"/>
      <c r="D24" s="24"/>
      <c r="E24" s="24"/>
      <c r="F24" s="365"/>
      <c r="G24" s="275"/>
      <c r="H24" s="24"/>
      <c r="I24" s="24"/>
      <c r="J24" s="24"/>
      <c r="K24" s="24"/>
      <c r="L24" s="275"/>
      <c r="M24" s="273"/>
      <c r="N24" s="273"/>
      <c r="O24" s="273"/>
      <c r="P24" s="273"/>
    </row>
    <row r="25" spans="1:17" ht="13.25" customHeight="1" x14ac:dyDescent="0.25">
      <c r="A25" s="362" t="s">
        <v>79</v>
      </c>
      <c r="B25" s="29"/>
      <c r="C25" s="243">
        <v>136</v>
      </c>
      <c r="D25" s="243">
        <v>100</v>
      </c>
      <c r="E25" s="243">
        <v>115</v>
      </c>
      <c r="F25" s="368">
        <v>85.84</v>
      </c>
      <c r="G25" s="243"/>
      <c r="H25" s="243">
        <v>179</v>
      </c>
      <c r="I25" s="243">
        <v>141</v>
      </c>
      <c r="J25" s="243">
        <v>164</v>
      </c>
      <c r="K25" s="243">
        <v>116</v>
      </c>
      <c r="L25" s="24"/>
      <c r="M25" s="274">
        <f>C25/H25</f>
        <v>0.75977653631284914</v>
      </c>
      <c r="N25" s="274">
        <f>D25/I25</f>
        <v>0.70921985815602839</v>
      </c>
      <c r="O25" s="274">
        <f>E25/J25</f>
        <v>0.70121951219512191</v>
      </c>
      <c r="P25" s="274">
        <v>0.74</v>
      </c>
    </row>
    <row r="26" spans="1:17" ht="12" customHeight="1" x14ac:dyDescent="0.25">
      <c r="B26" s="5"/>
      <c r="C26" s="5"/>
      <c r="M26" s="348"/>
      <c r="N26" s="348"/>
      <c r="O26" s="348"/>
    </row>
    <row r="27" spans="1:17" ht="12" customHeight="1" x14ac:dyDescent="0.25">
      <c r="A27" s="43" t="s">
        <v>589</v>
      </c>
      <c r="B27" s="4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359" customFormat="1" ht="12" customHeight="1" x14ac:dyDescent="0.25">
      <c r="A28" s="102" t="s">
        <v>597</v>
      </c>
      <c r="B28" s="10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359" customFormat="1" ht="12" customHeight="1" x14ac:dyDescent="0.25">
      <c r="A29" s="102" t="s">
        <v>595</v>
      </c>
      <c r="B29" s="10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359" customFormat="1" ht="12" customHeight="1" x14ac:dyDescent="0.25">
      <c r="A30" s="102" t="s">
        <v>651</v>
      </c>
      <c r="B30" s="10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">
      <c r="A31" s="67" t="s">
        <v>240</v>
      </c>
    </row>
  </sheetData>
  <mergeCells count="6">
    <mergeCell ref="A1:Q1"/>
    <mergeCell ref="A2:Q2"/>
    <mergeCell ref="H5:K5"/>
    <mergeCell ref="M5:P5"/>
    <mergeCell ref="D3:J3"/>
    <mergeCell ref="C5:F5"/>
  </mergeCells>
  <pageMargins left="0.86614173228346458" right="0.86614173228346458" top="0.55118110236220474" bottom="0.55118110236220474" header="0" footer="0.23622047244094491"/>
  <pageSetup orientation="landscape" r:id="rId1"/>
  <headerFooter>
    <oddFooter>&amp;L&amp;9OIA 2014/09/05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sqref="A1:I1"/>
    </sheetView>
  </sheetViews>
  <sheetFormatPr defaultColWidth="30.5" defaultRowHeight="11.5" x14ac:dyDescent="0.3"/>
  <cols>
    <col min="1" max="1" width="30.6640625" style="2" customWidth="1"/>
    <col min="2" max="2" width="2.58203125" style="2" customWidth="1"/>
    <col min="3" max="3" width="9.4140625" style="106" customWidth="1"/>
    <col min="4" max="5" width="9.4140625" style="2" customWidth="1"/>
    <col min="6" max="6" width="9.4140625" style="348" customWidth="1"/>
    <col min="7" max="7" width="2.58203125" style="2" customWidth="1"/>
    <col min="8" max="8" width="21" style="2" customWidth="1"/>
    <col min="9" max="9" width="13.1640625" style="2" customWidth="1"/>
    <col min="10" max="16384" width="30.5" style="2"/>
  </cols>
  <sheetData>
    <row r="1" spans="1:9" ht="13.75" x14ac:dyDescent="0.25">
      <c r="A1" s="527" t="s">
        <v>94</v>
      </c>
      <c r="B1" s="527"/>
      <c r="C1" s="527"/>
      <c r="D1" s="527"/>
      <c r="E1" s="527"/>
      <c r="F1" s="527"/>
      <c r="G1" s="527"/>
      <c r="H1" s="527"/>
      <c r="I1" s="527"/>
    </row>
    <row r="2" spans="1:9" ht="14.4" customHeight="1" x14ac:dyDescent="0.25">
      <c r="A2" s="549" t="s">
        <v>577</v>
      </c>
      <c r="B2" s="549"/>
      <c r="C2" s="549"/>
      <c r="D2" s="549"/>
      <c r="E2" s="549"/>
      <c r="F2" s="549"/>
      <c r="G2" s="549"/>
      <c r="H2" s="549"/>
      <c r="I2" s="549"/>
    </row>
    <row r="3" spans="1:9" ht="14.4" customHeight="1" x14ac:dyDescent="0.25">
      <c r="B3" s="532" t="s">
        <v>95</v>
      </c>
      <c r="C3" s="532"/>
      <c r="D3" s="532"/>
      <c r="E3" s="532"/>
      <c r="F3" s="532"/>
      <c r="G3" s="532"/>
    </row>
    <row r="4" spans="1:9" ht="13.75" x14ac:dyDescent="0.25">
      <c r="A4" s="8"/>
      <c r="D4" s="8"/>
      <c r="E4" s="8"/>
      <c r="F4" s="8"/>
    </row>
    <row r="5" spans="1:9" ht="13.25" customHeight="1" x14ac:dyDescent="0.25">
      <c r="A5" s="12" t="s">
        <v>5</v>
      </c>
      <c r="B5" s="68"/>
      <c r="C5" s="103">
        <v>2004</v>
      </c>
      <c r="D5" s="110">
        <v>2003</v>
      </c>
      <c r="E5" s="110">
        <v>2002</v>
      </c>
      <c r="F5" s="360">
        <v>2001</v>
      </c>
    </row>
    <row r="6" spans="1:9" ht="13.25" customHeight="1" x14ac:dyDescent="0.25">
      <c r="A6" s="17"/>
      <c r="C6" s="233"/>
      <c r="D6" s="234"/>
      <c r="E6" s="234"/>
      <c r="F6" s="234"/>
    </row>
    <row r="7" spans="1:9" ht="13.25" customHeight="1" x14ac:dyDescent="0.2">
      <c r="A7" s="59" t="s">
        <v>72</v>
      </c>
      <c r="C7" s="233">
        <v>48</v>
      </c>
      <c r="D7" s="235">
        <v>54</v>
      </c>
      <c r="E7" s="236">
        <v>68</v>
      </c>
      <c r="F7" s="236">
        <v>53</v>
      </c>
      <c r="H7" s="89"/>
    </row>
    <row r="8" spans="1:9" ht="13.25" customHeight="1" x14ac:dyDescent="0.2">
      <c r="A8" s="59" t="s">
        <v>10</v>
      </c>
      <c r="C8" s="233">
        <v>76</v>
      </c>
      <c r="D8" s="235">
        <v>84</v>
      </c>
      <c r="E8" s="236">
        <v>76</v>
      </c>
      <c r="F8" s="236">
        <v>78</v>
      </c>
      <c r="H8" s="89"/>
    </row>
    <row r="9" spans="1:9" ht="13.25" customHeight="1" x14ac:dyDescent="0.2">
      <c r="A9" s="59" t="s">
        <v>11</v>
      </c>
      <c r="C9" s="233">
        <v>48</v>
      </c>
      <c r="D9" s="235">
        <v>68</v>
      </c>
      <c r="E9" s="236">
        <v>72</v>
      </c>
      <c r="F9" s="236">
        <v>56</v>
      </c>
      <c r="H9" s="89"/>
    </row>
    <row r="10" spans="1:9" ht="13.25" customHeight="1" x14ac:dyDescent="0.2">
      <c r="A10" s="59" t="s">
        <v>46</v>
      </c>
      <c r="C10" s="55" t="s">
        <v>9</v>
      </c>
      <c r="D10" s="55" t="s">
        <v>9</v>
      </c>
      <c r="E10" s="236">
        <v>36</v>
      </c>
      <c r="F10" s="236">
        <v>44</v>
      </c>
      <c r="H10" s="89"/>
    </row>
    <row r="11" spans="1:9" ht="13.25" customHeight="1" x14ac:dyDescent="0.2">
      <c r="A11" s="59" t="s">
        <v>13</v>
      </c>
      <c r="C11" s="233">
        <v>45</v>
      </c>
      <c r="D11" s="235">
        <v>78</v>
      </c>
      <c r="E11" s="236">
        <v>86</v>
      </c>
      <c r="F11" s="236">
        <v>67</v>
      </c>
      <c r="H11" s="89"/>
    </row>
    <row r="12" spans="1:9" ht="13.25" customHeight="1" x14ac:dyDescent="0.2">
      <c r="A12" s="59" t="s">
        <v>14</v>
      </c>
      <c r="C12" s="233">
        <v>56</v>
      </c>
      <c r="D12" s="235">
        <v>60</v>
      </c>
      <c r="E12" s="236">
        <v>56</v>
      </c>
      <c r="F12" s="236">
        <v>60</v>
      </c>
      <c r="H12" s="89"/>
    </row>
    <row r="13" spans="1:9" ht="13.25" customHeight="1" x14ac:dyDescent="0.2">
      <c r="A13" s="59" t="s">
        <v>15</v>
      </c>
      <c r="C13" s="233">
        <v>64</v>
      </c>
      <c r="D13" s="235">
        <v>60</v>
      </c>
      <c r="E13" s="236">
        <v>68</v>
      </c>
      <c r="F13" s="236">
        <v>64</v>
      </c>
      <c r="H13" s="89"/>
    </row>
    <row r="14" spans="1:9" ht="13.25" customHeight="1" x14ac:dyDescent="0.2">
      <c r="A14" s="59" t="s">
        <v>587</v>
      </c>
      <c r="C14" s="233">
        <v>60</v>
      </c>
      <c r="D14" s="235">
        <v>68</v>
      </c>
      <c r="E14" s="236">
        <v>60</v>
      </c>
      <c r="F14" s="236">
        <v>60</v>
      </c>
      <c r="H14" s="89"/>
    </row>
    <row r="15" spans="1:9" ht="13.25" customHeight="1" x14ac:dyDescent="0.2">
      <c r="A15" s="59" t="s">
        <v>23</v>
      </c>
      <c r="C15" s="233">
        <v>96</v>
      </c>
      <c r="D15" s="235">
        <v>48</v>
      </c>
      <c r="E15" s="236">
        <v>56</v>
      </c>
      <c r="F15" s="236">
        <v>56</v>
      </c>
      <c r="H15" s="89"/>
    </row>
    <row r="16" spans="1:9" ht="13.25" customHeight="1" x14ac:dyDescent="0.2">
      <c r="A16" s="59" t="s">
        <v>24</v>
      </c>
      <c r="C16" s="233">
        <v>56</v>
      </c>
      <c r="D16" s="235">
        <v>52</v>
      </c>
      <c r="E16" s="236">
        <v>72</v>
      </c>
      <c r="F16" s="236">
        <v>56</v>
      </c>
      <c r="H16" s="89"/>
    </row>
    <row r="17" spans="1:8" ht="13.25" customHeight="1" x14ac:dyDescent="0.2">
      <c r="A17" s="59" t="s">
        <v>25</v>
      </c>
      <c r="C17" s="233">
        <v>88</v>
      </c>
      <c r="D17" s="55" t="s">
        <v>9</v>
      </c>
      <c r="E17" s="236">
        <v>74</v>
      </c>
      <c r="F17" s="236">
        <v>72</v>
      </c>
      <c r="H17" s="89"/>
    </row>
    <row r="18" spans="1:8" ht="13.25" customHeight="1" x14ac:dyDescent="0.25">
      <c r="C18" s="233"/>
      <c r="D18" s="233"/>
      <c r="E18" s="233"/>
      <c r="F18" s="233"/>
      <c r="H18" s="89"/>
    </row>
    <row r="19" spans="1:8" ht="13.25" customHeight="1" x14ac:dyDescent="0.25">
      <c r="A19" s="2" t="s">
        <v>26</v>
      </c>
      <c r="C19" s="233"/>
      <c r="D19" s="233"/>
      <c r="E19" s="233"/>
      <c r="F19" s="233"/>
      <c r="H19" s="89"/>
    </row>
    <row r="20" spans="1:8" ht="13.25" customHeight="1" x14ac:dyDescent="0.25">
      <c r="A20" s="27" t="s">
        <v>602</v>
      </c>
      <c r="C20" s="233">
        <v>70</v>
      </c>
      <c r="D20" s="237">
        <v>58</v>
      </c>
      <c r="E20" s="237">
        <v>48</v>
      </c>
      <c r="F20" s="237">
        <v>62</v>
      </c>
      <c r="H20" s="89"/>
    </row>
    <row r="21" spans="1:8" ht="13.25" customHeight="1" x14ac:dyDescent="0.25">
      <c r="A21" s="27" t="s">
        <v>650</v>
      </c>
      <c r="C21" s="135" t="s">
        <v>9</v>
      </c>
      <c r="D21" s="235">
        <v>68</v>
      </c>
      <c r="E21" s="235">
        <v>76</v>
      </c>
      <c r="F21" s="55" t="s">
        <v>9</v>
      </c>
      <c r="H21" s="89"/>
    </row>
    <row r="22" spans="1:8" ht="13.25" customHeight="1" x14ac:dyDescent="0.25">
      <c r="A22" s="2" t="s">
        <v>88</v>
      </c>
      <c r="C22" s="233">
        <v>70</v>
      </c>
      <c r="D22" s="233">
        <v>63</v>
      </c>
      <c r="E22" s="233">
        <v>60</v>
      </c>
      <c r="F22" s="233">
        <v>62</v>
      </c>
      <c r="H22" s="89"/>
    </row>
    <row r="23" spans="1:8" ht="13.25" customHeight="1" x14ac:dyDescent="0.25">
      <c r="C23" s="233"/>
      <c r="D23" s="233"/>
      <c r="E23" s="233"/>
      <c r="F23" s="233"/>
      <c r="H23" s="89"/>
    </row>
    <row r="24" spans="1:8" ht="13.25" customHeight="1" x14ac:dyDescent="0.25">
      <c r="A24" s="29" t="s">
        <v>89</v>
      </c>
      <c r="C24" s="238">
        <v>60</v>
      </c>
      <c r="D24" s="238">
        <v>64</v>
      </c>
      <c r="E24" s="238">
        <v>64</v>
      </c>
      <c r="F24" s="238">
        <v>61</v>
      </c>
      <c r="H24" s="89"/>
    </row>
    <row r="25" spans="1:8" ht="12" customHeight="1" x14ac:dyDescent="0.25"/>
    <row r="26" spans="1:8" ht="12" customHeight="1" x14ac:dyDescent="0.25">
      <c r="A26" s="102" t="s">
        <v>589</v>
      </c>
    </row>
    <row r="27" spans="1:8" ht="12" customHeight="1" x14ac:dyDescent="0.25">
      <c r="A27" s="102" t="s">
        <v>597</v>
      </c>
      <c r="B27" s="5"/>
      <c r="C27" s="5"/>
      <c r="D27" s="5"/>
      <c r="E27" s="5"/>
      <c r="F27" s="5"/>
      <c r="G27" s="5"/>
      <c r="H27" s="5"/>
    </row>
    <row r="28" spans="1:8" ht="12" customHeight="1" x14ac:dyDescent="0.25">
      <c r="A28" s="102" t="s">
        <v>595</v>
      </c>
    </row>
    <row r="29" spans="1:8" ht="12" customHeight="1" x14ac:dyDescent="0.25">
      <c r="A29" s="102" t="s">
        <v>652</v>
      </c>
    </row>
    <row r="30" spans="1:8" ht="12" customHeight="1" x14ac:dyDescent="0.2">
      <c r="A30" s="67" t="s">
        <v>240</v>
      </c>
    </row>
  </sheetData>
  <mergeCells count="3">
    <mergeCell ref="B3:G3"/>
    <mergeCell ref="A1:I1"/>
    <mergeCell ref="A2:I2"/>
  </mergeCells>
  <pageMargins left="0.86614173228346458" right="0.86614173228346458" top="0.74803149606299213" bottom="0.74803149606299213" header="0" footer="0.23622047244094491"/>
  <pageSetup orientation="landscape" r:id="rId1"/>
  <headerFooter>
    <oddFooter>&amp;L&amp;9OIA 2014/09/05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sqref="A1:I1"/>
    </sheetView>
  </sheetViews>
  <sheetFormatPr defaultColWidth="30.5" defaultRowHeight="11.5" x14ac:dyDescent="0.25"/>
  <cols>
    <col min="1" max="1" width="30.6640625" style="76" customWidth="1"/>
    <col min="2" max="2" width="2.58203125" style="76" customWidth="1"/>
    <col min="3" max="6" width="9.9140625" style="76" customWidth="1"/>
    <col min="7" max="7" width="2.58203125" style="76" customWidth="1"/>
    <col min="8" max="8" width="21" style="76" customWidth="1"/>
    <col min="9" max="9" width="13.4140625" style="76" customWidth="1"/>
    <col min="10" max="10" width="17.58203125" style="76" customWidth="1"/>
    <col min="11" max="16384" width="30.5" style="76"/>
  </cols>
  <sheetData>
    <row r="1" spans="1:10" ht="14.15" customHeight="1" x14ac:dyDescent="0.25">
      <c r="A1" s="533" t="s">
        <v>96</v>
      </c>
      <c r="B1" s="533"/>
      <c r="C1" s="533"/>
      <c r="D1" s="533"/>
      <c r="E1" s="533"/>
      <c r="F1" s="533"/>
      <c r="G1" s="533"/>
      <c r="H1" s="533"/>
      <c r="I1" s="533"/>
      <c r="J1" s="77"/>
    </row>
    <row r="2" spans="1:10" ht="14.15" customHeight="1" x14ac:dyDescent="0.25">
      <c r="A2" s="557" t="s">
        <v>599</v>
      </c>
      <c r="B2" s="558"/>
      <c r="C2" s="558"/>
      <c r="D2" s="558"/>
      <c r="E2" s="558"/>
      <c r="F2" s="558"/>
      <c r="G2" s="558"/>
      <c r="H2" s="558"/>
      <c r="I2" s="558"/>
      <c r="J2" s="136"/>
    </row>
    <row r="3" spans="1:10" ht="14.15" customHeight="1" x14ac:dyDescent="0.25">
      <c r="A3" s="77"/>
      <c r="B3" s="559" t="s">
        <v>97</v>
      </c>
      <c r="C3" s="559"/>
      <c r="D3" s="559"/>
      <c r="E3" s="559"/>
      <c r="F3" s="559"/>
      <c r="G3" s="559"/>
      <c r="H3" s="78"/>
    </row>
    <row r="4" spans="1:10" ht="11.25" customHeight="1" x14ac:dyDescent="0.25">
      <c r="A4" s="79"/>
      <c r="C4" s="79"/>
      <c r="D4" s="79"/>
      <c r="E4" s="79"/>
      <c r="F4" s="79"/>
    </row>
    <row r="5" spans="1:10" ht="13.75" customHeight="1" x14ac:dyDescent="0.25">
      <c r="A5" s="56" t="s">
        <v>5</v>
      </c>
      <c r="B5" s="80"/>
      <c r="C5" s="49">
        <v>2004</v>
      </c>
      <c r="D5" s="49">
        <v>2003</v>
      </c>
      <c r="E5" s="49">
        <v>2002</v>
      </c>
      <c r="F5" s="363">
        <v>2001</v>
      </c>
    </row>
    <row r="6" spans="1:10" ht="13.75" customHeight="1" x14ac:dyDescent="0.25">
      <c r="A6" s="58"/>
      <c r="C6" s="234"/>
      <c r="D6" s="234"/>
      <c r="E6" s="234"/>
      <c r="F6" s="234"/>
      <c r="I6" s="43"/>
    </row>
    <row r="7" spans="1:10" ht="13.75" customHeight="1" x14ac:dyDescent="0.2">
      <c r="A7" s="20" t="s">
        <v>72</v>
      </c>
      <c r="C7" s="239">
        <v>12</v>
      </c>
      <c r="D7" s="239">
        <v>13.5</v>
      </c>
      <c r="E7" s="239">
        <v>17</v>
      </c>
      <c r="F7" s="239">
        <v>13.25</v>
      </c>
      <c r="I7" s="43"/>
    </row>
    <row r="8" spans="1:10" ht="13.75" customHeight="1" x14ac:dyDescent="0.2">
      <c r="A8" s="20" t="s">
        <v>10</v>
      </c>
      <c r="C8" s="239">
        <v>19</v>
      </c>
      <c r="D8" s="239">
        <v>21</v>
      </c>
      <c r="E8" s="239">
        <v>19</v>
      </c>
      <c r="F8" s="239">
        <v>19.5</v>
      </c>
      <c r="I8" s="44"/>
    </row>
    <row r="9" spans="1:10" ht="13.75" customHeight="1" x14ac:dyDescent="0.2">
      <c r="A9" s="20" t="s">
        <v>11</v>
      </c>
      <c r="C9" s="239">
        <v>12</v>
      </c>
      <c r="D9" s="239">
        <v>17</v>
      </c>
      <c r="E9" s="239">
        <v>18</v>
      </c>
      <c r="F9" s="239">
        <v>14</v>
      </c>
      <c r="I9" s="33"/>
    </row>
    <row r="10" spans="1:10" ht="13.75" customHeight="1" x14ac:dyDescent="0.2">
      <c r="A10" s="20" t="s">
        <v>46</v>
      </c>
      <c r="C10" s="73" t="s">
        <v>9</v>
      </c>
      <c r="D10" s="239">
        <v>9</v>
      </c>
      <c r="E10" s="239">
        <v>11</v>
      </c>
      <c r="F10" s="239">
        <v>11</v>
      </c>
      <c r="I10" s="33"/>
    </row>
    <row r="11" spans="1:10" ht="13.75" customHeight="1" x14ac:dyDescent="0.2">
      <c r="A11" s="20" t="s">
        <v>13</v>
      </c>
      <c r="C11" s="239">
        <v>11.25</v>
      </c>
      <c r="D11" s="239">
        <v>19.5</v>
      </c>
      <c r="E11" s="239">
        <v>21.5</v>
      </c>
      <c r="F11" s="239">
        <v>16.75</v>
      </c>
    </row>
    <row r="12" spans="1:10" ht="13.75" customHeight="1" x14ac:dyDescent="0.2">
      <c r="A12" s="20" t="s">
        <v>14</v>
      </c>
      <c r="C12" s="239">
        <v>14</v>
      </c>
      <c r="D12" s="239">
        <v>15</v>
      </c>
      <c r="E12" s="239">
        <v>14</v>
      </c>
      <c r="F12" s="239">
        <v>15</v>
      </c>
    </row>
    <row r="13" spans="1:10" ht="13.75" customHeight="1" x14ac:dyDescent="0.2">
      <c r="A13" s="20" t="s">
        <v>15</v>
      </c>
      <c r="C13" s="239">
        <v>16</v>
      </c>
      <c r="D13" s="239">
        <v>15</v>
      </c>
      <c r="E13" s="239">
        <v>17</v>
      </c>
      <c r="F13" s="239">
        <v>16</v>
      </c>
    </row>
    <row r="14" spans="1:10" ht="13.75" customHeight="1" x14ac:dyDescent="0.2">
      <c r="A14" s="20" t="s">
        <v>62</v>
      </c>
      <c r="C14" s="239">
        <v>15</v>
      </c>
      <c r="D14" s="239">
        <v>17</v>
      </c>
      <c r="E14" s="239">
        <v>15</v>
      </c>
      <c r="F14" s="239">
        <v>15</v>
      </c>
    </row>
    <row r="15" spans="1:10" ht="13.75" customHeight="1" x14ac:dyDescent="0.2">
      <c r="A15" s="20" t="s">
        <v>23</v>
      </c>
      <c r="C15" s="239">
        <v>24</v>
      </c>
      <c r="D15" s="239">
        <v>12</v>
      </c>
      <c r="E15" s="239">
        <v>14</v>
      </c>
      <c r="F15" s="239">
        <v>14</v>
      </c>
    </row>
    <row r="16" spans="1:10" ht="13.75" customHeight="1" x14ac:dyDescent="0.2">
      <c r="A16" s="20" t="s">
        <v>24</v>
      </c>
      <c r="C16" s="239">
        <v>14</v>
      </c>
      <c r="D16" s="239">
        <v>13</v>
      </c>
      <c r="E16" s="239">
        <v>18</v>
      </c>
      <c r="F16" s="239">
        <v>14</v>
      </c>
    </row>
    <row r="17" spans="1:6" ht="13.75" customHeight="1" x14ac:dyDescent="0.2">
      <c r="A17" s="20" t="s">
        <v>25</v>
      </c>
      <c r="C17" s="239">
        <v>22</v>
      </c>
      <c r="D17" s="375" t="s">
        <v>9</v>
      </c>
      <c r="E17" s="239">
        <v>18.5</v>
      </c>
      <c r="F17" s="239">
        <v>18</v>
      </c>
    </row>
    <row r="18" spans="1:6" ht="6" customHeight="1" x14ac:dyDescent="0.2">
      <c r="C18" s="239"/>
      <c r="D18" s="239"/>
      <c r="E18" s="239"/>
      <c r="F18" s="239"/>
    </row>
    <row r="19" spans="1:6" ht="13.25" customHeight="1" x14ac:dyDescent="0.2">
      <c r="A19" s="76" t="s">
        <v>26</v>
      </c>
      <c r="C19" s="239"/>
      <c r="D19" s="239"/>
      <c r="E19" s="239"/>
      <c r="F19" s="239"/>
    </row>
    <row r="20" spans="1:6" ht="13.25" customHeight="1" x14ac:dyDescent="0.2">
      <c r="A20" s="71" t="s">
        <v>653</v>
      </c>
      <c r="C20" s="239">
        <v>17.5</v>
      </c>
      <c r="D20" s="239">
        <v>14.5</v>
      </c>
      <c r="E20" s="239">
        <v>12</v>
      </c>
      <c r="F20" s="239">
        <v>15.5</v>
      </c>
    </row>
    <row r="21" spans="1:6" ht="13.25" customHeight="1" x14ac:dyDescent="0.2">
      <c r="A21" s="71" t="s">
        <v>656</v>
      </c>
      <c r="C21" s="375" t="s">
        <v>9</v>
      </c>
      <c r="D21" s="239">
        <v>17</v>
      </c>
      <c r="E21" s="239">
        <v>18</v>
      </c>
      <c r="F21" s="73" t="s">
        <v>9</v>
      </c>
    </row>
    <row r="22" spans="1:6" ht="13.25" customHeight="1" x14ac:dyDescent="0.2">
      <c r="A22" s="76" t="s">
        <v>88</v>
      </c>
      <c r="C22" s="239">
        <v>17.5</v>
      </c>
      <c r="D22" s="239">
        <v>15.75</v>
      </c>
      <c r="E22" s="239">
        <v>15</v>
      </c>
      <c r="F22" s="239">
        <v>15.5</v>
      </c>
    </row>
    <row r="23" spans="1:6" ht="6" customHeight="1" x14ac:dyDescent="0.2">
      <c r="C23" s="239"/>
      <c r="D23" s="239"/>
      <c r="E23" s="239"/>
      <c r="F23" s="239"/>
    </row>
    <row r="24" spans="1:6" ht="13.25" customHeight="1" x14ac:dyDescent="0.25">
      <c r="A24" s="81" t="s">
        <v>89</v>
      </c>
      <c r="C24" s="350">
        <v>15</v>
      </c>
      <c r="D24" s="350">
        <v>16</v>
      </c>
      <c r="E24" s="350">
        <v>16</v>
      </c>
      <c r="F24" s="350">
        <v>15.25</v>
      </c>
    </row>
    <row r="26" spans="1:6" s="2" customFormat="1" ht="11.4" x14ac:dyDescent="0.25">
      <c r="A26" s="33" t="s">
        <v>657</v>
      </c>
      <c r="F26" s="359"/>
    </row>
    <row r="27" spans="1:6" ht="12" customHeight="1" x14ac:dyDescent="0.2">
      <c r="A27" s="102" t="s">
        <v>66</v>
      </c>
    </row>
    <row r="28" spans="1:6" ht="12" customHeight="1" x14ac:dyDescent="0.2">
      <c r="A28" s="102" t="s">
        <v>654</v>
      </c>
    </row>
    <row r="29" spans="1:6" ht="12" customHeight="1" x14ac:dyDescent="0.2">
      <c r="A29" s="102" t="s">
        <v>595</v>
      </c>
    </row>
    <row r="30" spans="1:6" ht="11.4" x14ac:dyDescent="0.2">
      <c r="A30" s="102" t="s">
        <v>655</v>
      </c>
    </row>
    <row r="31" spans="1:6" ht="11.4" x14ac:dyDescent="0.2">
      <c r="A31" s="67" t="s">
        <v>240</v>
      </c>
    </row>
  </sheetData>
  <mergeCells count="3">
    <mergeCell ref="A2:I2"/>
    <mergeCell ref="B3:G3"/>
    <mergeCell ref="A1:I1"/>
  </mergeCells>
  <pageMargins left="0.7" right="0.7" top="0.75" bottom="0.75" header="0.3" footer="0.3"/>
  <pageSetup orientation="landscape" r:id="rId1"/>
  <headerFooter>
    <oddFooter>&amp;L&amp;9OIA 2014/09/05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sqref="A1:H1"/>
    </sheetView>
  </sheetViews>
  <sheetFormatPr defaultColWidth="30.5" defaultRowHeight="11.5" x14ac:dyDescent="0.3"/>
  <cols>
    <col min="1" max="1" width="30.6640625" style="340" customWidth="1"/>
    <col min="2" max="2" width="2.58203125" style="340" customWidth="1"/>
    <col min="3" max="5" width="9.4140625" style="340" customWidth="1"/>
    <col min="6" max="6" width="9.4140625" style="348" customWidth="1"/>
    <col min="7" max="7" width="2.58203125" style="340" customWidth="1"/>
    <col min="8" max="16384" width="30.5" style="340"/>
  </cols>
  <sheetData>
    <row r="1" spans="1:8" ht="13.75" x14ac:dyDescent="0.25">
      <c r="A1" s="527" t="s">
        <v>600</v>
      </c>
      <c r="B1" s="527"/>
      <c r="C1" s="527"/>
      <c r="D1" s="527"/>
      <c r="E1" s="527"/>
      <c r="F1" s="527"/>
      <c r="G1" s="527"/>
      <c r="H1" s="527"/>
    </row>
    <row r="2" spans="1:8" ht="14.4" customHeight="1" x14ac:dyDescent="0.25">
      <c r="A2" s="549" t="s">
        <v>577</v>
      </c>
      <c r="B2" s="549"/>
      <c r="C2" s="549"/>
      <c r="D2" s="549"/>
      <c r="E2" s="549"/>
      <c r="F2" s="549"/>
      <c r="G2" s="549"/>
      <c r="H2" s="549"/>
    </row>
    <row r="3" spans="1:8" ht="14.4" customHeight="1" x14ac:dyDescent="0.25">
      <c r="C3" s="532" t="s">
        <v>95</v>
      </c>
      <c r="D3" s="532"/>
      <c r="E3" s="532"/>
      <c r="F3" s="532"/>
      <c r="G3" s="5"/>
    </row>
    <row r="4" spans="1:8" ht="13.75" x14ac:dyDescent="0.25">
      <c r="A4" s="8"/>
      <c r="D4" s="8"/>
      <c r="E4" s="8"/>
      <c r="F4" s="8"/>
    </row>
    <row r="5" spans="1:8" ht="13.25" customHeight="1" x14ac:dyDescent="0.25">
      <c r="A5" s="12" t="s">
        <v>5</v>
      </c>
      <c r="B5" s="68"/>
      <c r="C5" s="339">
        <v>2004</v>
      </c>
      <c r="D5" s="343">
        <v>2003</v>
      </c>
      <c r="E5" s="343">
        <v>2002</v>
      </c>
      <c r="F5" s="354">
        <v>2001</v>
      </c>
    </row>
    <row r="6" spans="1:8" ht="13.25" customHeight="1" x14ac:dyDescent="0.25">
      <c r="A6" s="342"/>
    </row>
    <row r="7" spans="1:8" ht="13.25" customHeight="1" x14ac:dyDescent="0.2">
      <c r="A7" s="341" t="s">
        <v>72</v>
      </c>
      <c r="C7" s="233">
        <v>50</v>
      </c>
      <c r="D7" s="233">
        <v>58</v>
      </c>
      <c r="E7" s="233">
        <v>68</v>
      </c>
      <c r="F7" s="233">
        <v>54</v>
      </c>
    </row>
    <row r="8" spans="1:8" ht="13.25" customHeight="1" x14ac:dyDescent="0.2">
      <c r="A8" s="341" t="s">
        <v>10</v>
      </c>
      <c r="C8" s="233">
        <v>79</v>
      </c>
      <c r="D8" s="235">
        <v>79</v>
      </c>
      <c r="E8" s="236">
        <v>77</v>
      </c>
      <c r="F8" s="236">
        <v>78</v>
      </c>
    </row>
    <row r="9" spans="1:8" ht="13.25" customHeight="1" x14ac:dyDescent="0.2">
      <c r="A9" s="341" t="s">
        <v>11</v>
      </c>
      <c r="C9" s="233">
        <v>57</v>
      </c>
      <c r="D9" s="235">
        <v>76</v>
      </c>
      <c r="E9" s="236">
        <v>76</v>
      </c>
      <c r="F9" s="236">
        <v>56</v>
      </c>
    </row>
    <row r="10" spans="1:8" ht="13.25" customHeight="1" x14ac:dyDescent="0.2">
      <c r="A10" s="341" t="s">
        <v>46</v>
      </c>
      <c r="C10" s="39" t="s">
        <v>9</v>
      </c>
      <c r="D10" s="39" t="s">
        <v>9</v>
      </c>
      <c r="E10" s="236">
        <v>36</v>
      </c>
      <c r="F10" s="236">
        <v>44</v>
      </c>
    </row>
    <row r="11" spans="1:8" ht="13.25" customHeight="1" x14ac:dyDescent="0.2">
      <c r="A11" s="341" t="s">
        <v>13</v>
      </c>
      <c r="C11" s="233">
        <v>45</v>
      </c>
      <c r="D11" s="235">
        <v>71</v>
      </c>
      <c r="E11" s="236">
        <v>86</v>
      </c>
      <c r="F11" s="236">
        <v>65</v>
      </c>
    </row>
    <row r="12" spans="1:8" ht="13.25" customHeight="1" x14ac:dyDescent="0.2">
      <c r="A12" s="341" t="s">
        <v>14</v>
      </c>
      <c r="C12" s="233">
        <v>64</v>
      </c>
      <c r="D12" s="235">
        <v>65</v>
      </c>
      <c r="E12" s="236">
        <v>65</v>
      </c>
      <c r="F12" s="236">
        <v>66</v>
      </c>
    </row>
    <row r="13" spans="1:8" ht="13.25" customHeight="1" x14ac:dyDescent="0.2">
      <c r="A13" s="341" t="s">
        <v>15</v>
      </c>
      <c r="C13" s="233">
        <v>66</v>
      </c>
      <c r="D13" s="235">
        <v>64</v>
      </c>
      <c r="E13" s="236">
        <v>75</v>
      </c>
      <c r="F13" s="236">
        <v>66</v>
      </c>
    </row>
    <row r="14" spans="1:8" ht="13.25" customHeight="1" x14ac:dyDescent="0.25">
      <c r="A14" s="371" t="s">
        <v>587</v>
      </c>
      <c r="C14" s="233">
        <v>60</v>
      </c>
      <c r="D14" s="235">
        <v>68</v>
      </c>
      <c r="E14" s="236">
        <v>59</v>
      </c>
      <c r="F14" s="236">
        <v>59</v>
      </c>
    </row>
    <row r="15" spans="1:8" ht="13.25" customHeight="1" x14ac:dyDescent="0.2">
      <c r="A15" s="341" t="s">
        <v>23</v>
      </c>
      <c r="C15" s="233">
        <v>96</v>
      </c>
      <c r="D15" s="235">
        <v>48</v>
      </c>
      <c r="E15" s="236">
        <v>71</v>
      </c>
      <c r="F15" s="236">
        <v>63</v>
      </c>
    </row>
    <row r="16" spans="1:8" ht="13.25" customHeight="1" x14ac:dyDescent="0.2">
      <c r="A16" s="341" t="s">
        <v>24</v>
      </c>
      <c r="C16" s="233">
        <v>61</v>
      </c>
      <c r="D16" s="235">
        <v>57</v>
      </c>
      <c r="E16" s="236">
        <v>72</v>
      </c>
      <c r="F16" s="236">
        <v>57</v>
      </c>
    </row>
    <row r="17" spans="1:7" ht="13.25" customHeight="1" x14ac:dyDescent="0.2">
      <c r="A17" s="341" t="s">
        <v>25</v>
      </c>
      <c r="C17" s="233">
        <v>88</v>
      </c>
      <c r="D17" s="39" t="s">
        <v>9</v>
      </c>
      <c r="E17" s="236">
        <v>74</v>
      </c>
      <c r="F17" s="236">
        <v>72</v>
      </c>
    </row>
    <row r="18" spans="1:7" ht="6" customHeight="1" x14ac:dyDescent="0.25">
      <c r="C18" s="233"/>
      <c r="D18" s="233"/>
      <c r="E18" s="233"/>
      <c r="F18" s="233"/>
    </row>
    <row r="19" spans="1:7" ht="13.25" customHeight="1" x14ac:dyDescent="0.25">
      <c r="A19" s="340" t="s">
        <v>26</v>
      </c>
      <c r="C19" s="233"/>
      <c r="D19" s="233"/>
      <c r="E19" s="233"/>
      <c r="F19" s="233"/>
    </row>
    <row r="20" spans="1:7" ht="13.25" customHeight="1" x14ac:dyDescent="0.25">
      <c r="A20" s="107" t="s">
        <v>602</v>
      </c>
      <c r="C20" s="233">
        <v>70</v>
      </c>
      <c r="D20" s="237">
        <v>58</v>
      </c>
      <c r="E20" s="237">
        <v>50</v>
      </c>
      <c r="F20" s="237">
        <v>60</v>
      </c>
    </row>
    <row r="21" spans="1:7" ht="13.25" customHeight="1" x14ac:dyDescent="0.25">
      <c r="A21" s="107" t="s">
        <v>650</v>
      </c>
      <c r="C21" s="55" t="s">
        <v>9</v>
      </c>
      <c r="D21" s="235">
        <v>68</v>
      </c>
      <c r="E21" s="235">
        <v>74</v>
      </c>
      <c r="F21" s="55" t="s">
        <v>9</v>
      </c>
    </row>
    <row r="22" spans="1:7" ht="13.25" customHeight="1" x14ac:dyDescent="0.25">
      <c r="A22" s="340" t="s">
        <v>593</v>
      </c>
      <c r="C22" s="233">
        <v>70</v>
      </c>
      <c r="D22" s="233">
        <v>63</v>
      </c>
      <c r="E22" s="233">
        <v>60</v>
      </c>
      <c r="F22" s="233">
        <v>60</v>
      </c>
    </row>
    <row r="23" spans="1:7" ht="6" customHeight="1" x14ac:dyDescent="0.25">
      <c r="C23" s="233"/>
      <c r="D23" s="233"/>
      <c r="E23" s="233"/>
      <c r="F23" s="233"/>
    </row>
    <row r="24" spans="1:7" ht="13.25" customHeight="1" x14ac:dyDescent="0.25">
      <c r="A24" s="345" t="s">
        <v>576</v>
      </c>
      <c r="C24" s="238">
        <v>63</v>
      </c>
      <c r="D24" s="238">
        <v>65</v>
      </c>
      <c r="E24" s="238">
        <v>67</v>
      </c>
      <c r="F24" s="238">
        <v>64</v>
      </c>
    </row>
    <row r="26" spans="1:7" ht="12" customHeight="1" x14ac:dyDescent="0.25">
      <c r="A26" s="102" t="s">
        <v>589</v>
      </c>
    </row>
    <row r="27" spans="1:7" ht="12" customHeight="1" x14ac:dyDescent="0.25">
      <c r="A27" s="102" t="s">
        <v>597</v>
      </c>
      <c r="B27" s="5"/>
      <c r="C27" s="5"/>
      <c r="D27" s="5"/>
      <c r="E27" s="5"/>
      <c r="F27" s="5"/>
      <c r="G27" s="5"/>
    </row>
    <row r="28" spans="1:7" ht="12" customHeight="1" x14ac:dyDescent="0.25">
      <c r="A28" s="102" t="s">
        <v>595</v>
      </c>
      <c r="B28" s="5"/>
      <c r="C28" s="5"/>
      <c r="D28" s="5"/>
      <c r="E28" s="5"/>
      <c r="F28" s="5"/>
      <c r="G28" s="5"/>
    </row>
    <row r="29" spans="1:7" ht="12" customHeight="1" x14ac:dyDescent="0.25">
      <c r="A29" s="102" t="s">
        <v>652</v>
      </c>
    </row>
    <row r="30" spans="1:7" ht="12" customHeight="1" x14ac:dyDescent="0.2">
      <c r="A30" s="67" t="s">
        <v>240</v>
      </c>
    </row>
  </sheetData>
  <mergeCells count="3">
    <mergeCell ref="A1:H1"/>
    <mergeCell ref="A2:H2"/>
    <mergeCell ref="C3:F3"/>
  </mergeCells>
  <pageMargins left="0.86614173228346458" right="0.86614173228346458" top="0.74803149606299213" bottom="0.74803149606299213" header="0" footer="0.23622047244094491"/>
  <pageSetup orientation="landscape" r:id="rId1"/>
  <headerFooter>
    <oddFooter>&amp;L&amp;9OIA 2014/09/05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sqref="A1:S1"/>
    </sheetView>
  </sheetViews>
  <sheetFormatPr defaultColWidth="29.9140625" defaultRowHeight="11.5" x14ac:dyDescent="0.3"/>
  <cols>
    <col min="1" max="1" width="28.5" style="2" customWidth="1"/>
    <col min="2" max="2" width="1.6640625" style="2" customWidth="1"/>
    <col min="3" max="3" width="5.08203125" style="2" customWidth="1"/>
    <col min="4" max="7" width="5.08203125" style="5" customWidth="1"/>
    <col min="8" max="8" width="1.9140625" style="2" customWidth="1"/>
    <col min="9" max="9" width="5.08203125" style="2" customWidth="1"/>
    <col min="10" max="13" width="5.08203125" style="5" customWidth="1"/>
    <col min="14" max="14" width="1.9140625" style="2" customWidth="1"/>
    <col min="15" max="15" width="5.08203125" style="2" customWidth="1"/>
    <col min="16" max="19" width="5.08203125" style="5" customWidth="1"/>
    <col min="20" max="16384" width="29.9140625" style="2"/>
  </cols>
  <sheetData>
    <row r="1" spans="1:22" ht="13.25" customHeight="1" x14ac:dyDescent="0.25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1"/>
    </row>
    <row r="2" spans="1:22" ht="13.25" customHeight="1" x14ac:dyDescent="0.25">
      <c r="A2" s="528" t="s">
        <v>230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3"/>
    </row>
    <row r="3" spans="1:22" ht="13.25" customHeight="1" x14ac:dyDescent="0.25">
      <c r="A3" s="4"/>
      <c r="B3" s="4"/>
      <c r="C3" s="4"/>
      <c r="F3" s="532" t="s">
        <v>1</v>
      </c>
      <c r="G3" s="532"/>
      <c r="H3" s="532"/>
      <c r="I3" s="532"/>
      <c r="J3" s="532"/>
      <c r="K3" s="6"/>
      <c r="L3" s="6"/>
      <c r="M3" s="6"/>
      <c r="N3" s="4"/>
      <c r="O3" s="4"/>
      <c r="P3" s="7"/>
      <c r="Q3" s="7"/>
      <c r="R3" s="7"/>
      <c r="S3" s="7"/>
    </row>
    <row r="4" spans="1:22" ht="6.75" customHeight="1" x14ac:dyDescent="0.25">
      <c r="A4" s="8"/>
      <c r="B4" s="8"/>
      <c r="C4" s="8"/>
      <c r="D4" s="9"/>
      <c r="E4" s="9"/>
      <c r="F4" s="9"/>
      <c r="G4" s="9"/>
      <c r="H4" s="8"/>
      <c r="I4" s="8"/>
      <c r="J4" s="9"/>
      <c r="K4" s="9"/>
      <c r="L4" s="9"/>
      <c r="M4" s="9"/>
      <c r="N4" s="8"/>
      <c r="O4" s="8"/>
      <c r="P4" s="9"/>
      <c r="Q4" s="9"/>
      <c r="R4" s="9"/>
      <c r="S4" s="9"/>
    </row>
    <row r="5" spans="1:22" ht="14.4" customHeight="1" x14ac:dyDescent="0.25">
      <c r="A5" s="10"/>
      <c r="B5" s="10"/>
      <c r="C5" s="530" t="s">
        <v>2</v>
      </c>
      <c r="D5" s="530"/>
      <c r="E5" s="530"/>
      <c r="F5" s="530"/>
      <c r="G5" s="530"/>
      <c r="H5" s="386"/>
      <c r="I5" s="530" t="s">
        <v>3</v>
      </c>
      <c r="J5" s="530"/>
      <c r="K5" s="530"/>
      <c r="L5" s="530"/>
      <c r="M5" s="530"/>
      <c r="N5" s="531" t="s">
        <v>4</v>
      </c>
      <c r="O5" s="531"/>
      <c r="P5" s="531"/>
      <c r="Q5" s="531"/>
      <c r="R5" s="531"/>
      <c r="S5" s="531"/>
    </row>
    <row r="6" spans="1:22" ht="14.4" customHeight="1" x14ac:dyDescent="0.25">
      <c r="A6" s="12" t="s">
        <v>5</v>
      </c>
      <c r="B6" s="12"/>
      <c r="C6" s="387">
        <v>2013</v>
      </c>
      <c r="D6" s="387">
        <v>2012</v>
      </c>
      <c r="E6" s="14">
        <v>2011</v>
      </c>
      <c r="F6" s="14">
        <v>2010</v>
      </c>
      <c r="G6" s="14">
        <v>2009</v>
      </c>
      <c r="H6" s="387"/>
      <c r="I6" s="387">
        <v>2013</v>
      </c>
      <c r="J6" s="387">
        <v>2012</v>
      </c>
      <c r="K6" s="14">
        <v>2011</v>
      </c>
      <c r="L6" s="14">
        <v>2010</v>
      </c>
      <c r="M6" s="14">
        <v>2009</v>
      </c>
      <c r="N6" s="387"/>
      <c r="O6" s="15">
        <v>2013</v>
      </c>
      <c r="P6" s="15">
        <v>2012</v>
      </c>
      <c r="Q6" s="16">
        <v>2011</v>
      </c>
      <c r="R6" s="16">
        <v>2010</v>
      </c>
      <c r="S6" s="16">
        <v>2009</v>
      </c>
    </row>
    <row r="7" spans="1:22" ht="5.25" customHeight="1" x14ac:dyDescent="0.25">
      <c r="A7" s="389"/>
      <c r="B7" s="389"/>
      <c r="C7" s="390"/>
      <c r="D7" s="392"/>
      <c r="E7" s="19"/>
      <c r="F7" s="19"/>
      <c r="G7" s="19"/>
      <c r="H7" s="392"/>
      <c r="I7" s="390"/>
      <c r="J7" s="392"/>
      <c r="K7" s="19"/>
      <c r="L7" s="19"/>
      <c r="M7" s="19"/>
      <c r="N7" s="392"/>
      <c r="O7" s="390"/>
      <c r="P7" s="392"/>
      <c r="Q7" s="19"/>
      <c r="R7" s="19"/>
      <c r="S7" s="19"/>
    </row>
    <row r="8" spans="1:22" ht="13.25" customHeight="1" x14ac:dyDescent="0.25">
      <c r="A8" s="394" t="s">
        <v>6</v>
      </c>
      <c r="B8" s="388"/>
      <c r="C8" s="414">
        <v>231</v>
      </c>
      <c r="D8" s="415">
        <v>217</v>
      </c>
      <c r="E8" s="416">
        <v>204</v>
      </c>
      <c r="F8" s="416">
        <v>194</v>
      </c>
      <c r="G8" s="416">
        <v>187</v>
      </c>
      <c r="H8" s="417"/>
      <c r="I8" s="414">
        <v>833</v>
      </c>
      <c r="J8" s="415">
        <v>733</v>
      </c>
      <c r="K8" s="416">
        <v>656</v>
      </c>
      <c r="L8" s="416">
        <v>640</v>
      </c>
      <c r="M8" s="416">
        <v>636</v>
      </c>
      <c r="N8" s="416"/>
      <c r="O8" s="22">
        <f t="shared" ref="O8:S9" si="0">C8/I8</f>
        <v>0.27731092436974791</v>
      </c>
      <c r="P8" s="22">
        <f t="shared" si="0"/>
        <v>0.296043656207367</v>
      </c>
      <c r="Q8" s="23">
        <f t="shared" si="0"/>
        <v>0.31097560975609756</v>
      </c>
      <c r="R8" s="23">
        <f t="shared" si="0"/>
        <v>0.30312499999999998</v>
      </c>
      <c r="S8" s="23">
        <f t="shared" si="0"/>
        <v>0.29402515723270439</v>
      </c>
    </row>
    <row r="9" spans="1:22" ht="13.25" customHeight="1" x14ac:dyDescent="0.25">
      <c r="A9" s="394" t="s">
        <v>7</v>
      </c>
      <c r="B9" s="388"/>
      <c r="C9" s="414">
        <v>204</v>
      </c>
      <c r="D9" s="415">
        <v>225</v>
      </c>
      <c r="E9" s="416">
        <v>231</v>
      </c>
      <c r="F9" s="416">
        <v>215</v>
      </c>
      <c r="G9" s="416">
        <v>222</v>
      </c>
      <c r="H9" s="417"/>
      <c r="I9" s="414">
        <v>505</v>
      </c>
      <c r="J9" s="415">
        <v>531</v>
      </c>
      <c r="K9" s="416">
        <v>537</v>
      </c>
      <c r="L9" s="416">
        <v>522</v>
      </c>
      <c r="M9" s="416">
        <v>532</v>
      </c>
      <c r="N9" s="416"/>
      <c r="O9" s="22">
        <f t="shared" si="0"/>
        <v>0.40396039603960399</v>
      </c>
      <c r="P9" s="22">
        <f t="shared" si="0"/>
        <v>0.42372881355932202</v>
      </c>
      <c r="Q9" s="23">
        <f t="shared" si="0"/>
        <v>0.43016759776536312</v>
      </c>
      <c r="R9" s="23">
        <f t="shared" si="0"/>
        <v>0.4118773946360153</v>
      </c>
      <c r="S9" s="23">
        <f t="shared" si="0"/>
        <v>0.41729323308270677</v>
      </c>
    </row>
    <row r="10" spans="1:22" ht="13.25" customHeight="1" x14ac:dyDescent="0.25">
      <c r="A10" s="394" t="s">
        <v>8</v>
      </c>
      <c r="B10" s="388"/>
      <c r="C10" s="414">
        <v>6</v>
      </c>
      <c r="D10" s="415">
        <v>8</v>
      </c>
      <c r="E10" s="416">
        <v>8</v>
      </c>
      <c r="F10" s="416">
        <v>4</v>
      </c>
      <c r="G10" s="416" t="s">
        <v>9</v>
      </c>
      <c r="H10" s="417"/>
      <c r="I10" s="414">
        <v>312</v>
      </c>
      <c r="J10" s="415">
        <v>328</v>
      </c>
      <c r="K10" s="416">
        <v>340</v>
      </c>
      <c r="L10" s="416">
        <v>381</v>
      </c>
      <c r="M10" s="416">
        <v>381</v>
      </c>
      <c r="N10" s="416"/>
      <c r="O10" s="22">
        <f t="shared" ref="O10:O26" si="1">C10/I10</f>
        <v>1.9230769230769232E-2</v>
      </c>
      <c r="P10" s="22">
        <f t="shared" ref="P10:P26" si="2">D10/J10</f>
        <v>2.4390243902439025E-2</v>
      </c>
      <c r="Q10" s="23">
        <f t="shared" ref="Q10:Q26" si="3">E10/K10</f>
        <v>2.3529411764705882E-2</v>
      </c>
      <c r="R10" s="23">
        <f t="shared" ref="R10:R26" si="4">F10/L10</f>
        <v>1.0498687664041995E-2</v>
      </c>
      <c r="S10" s="28" t="s">
        <v>9</v>
      </c>
      <c r="T10" s="28"/>
      <c r="U10" s="28"/>
      <c r="V10" s="28"/>
    </row>
    <row r="11" spans="1:22" ht="13.25" customHeight="1" x14ac:dyDescent="0.25">
      <c r="A11" s="394" t="s">
        <v>10</v>
      </c>
      <c r="B11" s="388"/>
      <c r="C11" s="414">
        <v>508</v>
      </c>
      <c r="D11" s="415">
        <v>494</v>
      </c>
      <c r="E11" s="416">
        <v>484</v>
      </c>
      <c r="F11" s="416">
        <v>485</v>
      </c>
      <c r="G11" s="416">
        <v>504</v>
      </c>
      <c r="H11" s="417"/>
      <c r="I11" s="414">
        <v>4624</v>
      </c>
      <c r="J11" s="415">
        <f>4213-48</f>
        <v>4165</v>
      </c>
      <c r="K11" s="416">
        <v>4108</v>
      </c>
      <c r="L11" s="416">
        <v>3977</v>
      </c>
      <c r="M11" s="416">
        <v>3745</v>
      </c>
      <c r="N11" s="416"/>
      <c r="O11" s="22">
        <f t="shared" si="1"/>
        <v>0.10986159169550173</v>
      </c>
      <c r="P11" s="22">
        <f t="shared" si="2"/>
        <v>0.11860744297719088</v>
      </c>
      <c r="Q11" s="23">
        <f t="shared" si="3"/>
        <v>0.11781888997078871</v>
      </c>
      <c r="R11" s="23">
        <f t="shared" si="4"/>
        <v>0.12195121951219512</v>
      </c>
      <c r="S11" s="23">
        <f t="shared" ref="S11:S26" si="5">G11/M11</f>
        <v>0.13457943925233645</v>
      </c>
    </row>
    <row r="12" spans="1:22" ht="13.25" customHeight="1" x14ac:dyDescent="0.25">
      <c r="A12" s="394" t="s">
        <v>11</v>
      </c>
      <c r="B12" s="388"/>
      <c r="C12" s="414">
        <v>158</v>
      </c>
      <c r="D12" s="415">
        <v>149</v>
      </c>
      <c r="E12" s="416">
        <v>170</v>
      </c>
      <c r="F12" s="416">
        <v>168</v>
      </c>
      <c r="G12" s="416">
        <v>184</v>
      </c>
      <c r="H12" s="417"/>
      <c r="I12" s="414">
        <v>1860</v>
      </c>
      <c r="J12" s="415">
        <f>1893-38</f>
        <v>1855</v>
      </c>
      <c r="K12" s="416">
        <v>1868</v>
      </c>
      <c r="L12" s="416">
        <v>1772</v>
      </c>
      <c r="M12" s="416">
        <v>1821</v>
      </c>
      <c r="N12" s="416"/>
      <c r="O12" s="22">
        <f t="shared" si="1"/>
        <v>8.4946236559139784E-2</v>
      </c>
      <c r="P12" s="22">
        <f t="shared" si="2"/>
        <v>8.0323450134770893E-2</v>
      </c>
      <c r="Q12" s="23">
        <f t="shared" si="3"/>
        <v>9.1006423982869372E-2</v>
      </c>
      <c r="R12" s="23">
        <f t="shared" si="4"/>
        <v>9.480812641083522E-2</v>
      </c>
      <c r="S12" s="23">
        <f t="shared" si="5"/>
        <v>0.10104338275672707</v>
      </c>
    </row>
    <row r="13" spans="1:22" ht="13.25" customHeight="1" x14ac:dyDescent="0.25">
      <c r="A13" s="394" t="s">
        <v>12</v>
      </c>
      <c r="B13" s="388"/>
      <c r="C13" s="414">
        <v>38</v>
      </c>
      <c r="D13" s="415">
        <v>34</v>
      </c>
      <c r="E13" s="416">
        <v>29</v>
      </c>
      <c r="F13" s="416">
        <v>25</v>
      </c>
      <c r="G13" s="416">
        <v>26</v>
      </c>
      <c r="H13" s="417"/>
      <c r="I13" s="414">
        <v>257</v>
      </c>
      <c r="J13" s="415">
        <v>185</v>
      </c>
      <c r="K13" s="416">
        <v>236</v>
      </c>
      <c r="L13" s="416">
        <v>231</v>
      </c>
      <c r="M13" s="416">
        <v>233</v>
      </c>
      <c r="N13" s="416"/>
      <c r="O13" s="22">
        <f t="shared" si="1"/>
        <v>0.14785992217898833</v>
      </c>
      <c r="P13" s="22">
        <f t="shared" si="2"/>
        <v>0.18378378378378379</v>
      </c>
      <c r="Q13" s="23">
        <f t="shared" si="3"/>
        <v>0.1228813559322034</v>
      </c>
      <c r="R13" s="23">
        <f t="shared" si="4"/>
        <v>0.10822510822510822</v>
      </c>
      <c r="S13" s="23">
        <f t="shared" si="5"/>
        <v>0.11158798283261803</v>
      </c>
    </row>
    <row r="14" spans="1:22" ht="13.25" customHeight="1" x14ac:dyDescent="0.25">
      <c r="A14" s="394" t="s">
        <v>13</v>
      </c>
      <c r="B14" s="388"/>
      <c r="C14" s="414">
        <v>497</v>
      </c>
      <c r="D14" s="415">
        <v>466</v>
      </c>
      <c r="E14" s="416">
        <v>449</v>
      </c>
      <c r="F14" s="416">
        <v>434</v>
      </c>
      <c r="G14" s="416">
        <v>454</v>
      </c>
      <c r="H14" s="417"/>
      <c r="I14" s="414">
        <v>1292</v>
      </c>
      <c r="J14" s="415">
        <v>1315</v>
      </c>
      <c r="K14" s="416">
        <v>1344</v>
      </c>
      <c r="L14" s="416">
        <v>1375</v>
      </c>
      <c r="M14" s="416">
        <v>1408</v>
      </c>
      <c r="N14" s="416"/>
      <c r="O14" s="22">
        <f t="shared" si="1"/>
        <v>0.3846749226006192</v>
      </c>
      <c r="P14" s="22">
        <f t="shared" si="2"/>
        <v>0.35437262357414451</v>
      </c>
      <c r="Q14" s="23">
        <f t="shared" si="3"/>
        <v>0.33407738095238093</v>
      </c>
      <c r="R14" s="23">
        <f t="shared" si="4"/>
        <v>0.31563636363636366</v>
      </c>
      <c r="S14" s="23">
        <f t="shared" si="5"/>
        <v>0.32244318181818182</v>
      </c>
    </row>
    <row r="15" spans="1:22" ht="13.25" customHeight="1" x14ac:dyDescent="0.25">
      <c r="A15" s="394" t="s">
        <v>14</v>
      </c>
      <c r="B15" s="388"/>
      <c r="C15" s="414">
        <v>433</v>
      </c>
      <c r="D15" s="415">
        <v>427</v>
      </c>
      <c r="E15" s="416">
        <v>399</v>
      </c>
      <c r="F15" s="416">
        <v>353</v>
      </c>
      <c r="G15" s="416">
        <v>322</v>
      </c>
      <c r="H15" s="417"/>
      <c r="I15" s="414">
        <v>2038</v>
      </c>
      <c r="J15" s="415">
        <f>1926-36</f>
        <v>1890</v>
      </c>
      <c r="K15" s="416">
        <v>1708</v>
      </c>
      <c r="L15" s="416">
        <v>1612</v>
      </c>
      <c r="M15" s="416">
        <v>1549</v>
      </c>
      <c r="N15" s="416"/>
      <c r="O15" s="22">
        <f t="shared" si="1"/>
        <v>0.21246319921491658</v>
      </c>
      <c r="P15" s="22">
        <f t="shared" si="2"/>
        <v>0.22592592592592592</v>
      </c>
      <c r="Q15" s="23">
        <f t="shared" si="3"/>
        <v>0.23360655737704919</v>
      </c>
      <c r="R15" s="23">
        <f t="shared" si="4"/>
        <v>0.21898263027295287</v>
      </c>
      <c r="S15" s="23">
        <f t="shared" si="5"/>
        <v>0.20787604906391219</v>
      </c>
    </row>
    <row r="16" spans="1:22" ht="13.25" customHeight="1" x14ac:dyDescent="0.25">
      <c r="A16" s="394" t="s">
        <v>15</v>
      </c>
      <c r="B16" s="388"/>
      <c r="C16" s="414">
        <v>184</v>
      </c>
      <c r="D16" s="415">
        <v>170</v>
      </c>
      <c r="E16" s="416">
        <v>188</v>
      </c>
      <c r="F16" s="416">
        <v>185</v>
      </c>
      <c r="G16" s="416">
        <v>182</v>
      </c>
      <c r="H16" s="417"/>
      <c r="I16" s="414">
        <v>636</v>
      </c>
      <c r="J16" s="415">
        <f>658-22</f>
        <v>636</v>
      </c>
      <c r="K16" s="416">
        <v>638</v>
      </c>
      <c r="L16" s="416">
        <v>593</v>
      </c>
      <c r="M16" s="416">
        <v>605</v>
      </c>
      <c r="N16" s="416"/>
      <c r="O16" s="22">
        <f t="shared" si="1"/>
        <v>0.28930817610062892</v>
      </c>
      <c r="P16" s="22">
        <f t="shared" si="2"/>
        <v>0.26729559748427673</v>
      </c>
      <c r="Q16" s="23">
        <f t="shared" si="3"/>
        <v>0.29467084639498431</v>
      </c>
      <c r="R16" s="23">
        <f t="shared" si="4"/>
        <v>0.31197301854974707</v>
      </c>
      <c r="S16" s="23">
        <f t="shared" si="5"/>
        <v>0.30082644628099175</v>
      </c>
      <c r="T16" s="24"/>
    </row>
    <row r="17" spans="1:19" ht="13.25" customHeight="1" x14ac:dyDescent="0.25">
      <c r="A17" s="394" t="s">
        <v>16</v>
      </c>
      <c r="B17" s="388"/>
      <c r="C17" s="414">
        <v>104</v>
      </c>
      <c r="D17" s="415">
        <v>92</v>
      </c>
      <c r="E17" s="416">
        <v>82</v>
      </c>
      <c r="F17" s="416">
        <v>63</v>
      </c>
      <c r="G17" s="416">
        <v>58</v>
      </c>
      <c r="H17" s="417"/>
      <c r="I17" s="414">
        <v>616</v>
      </c>
      <c r="J17" s="415">
        <v>562</v>
      </c>
      <c r="K17" s="416">
        <v>542</v>
      </c>
      <c r="L17" s="416">
        <v>505</v>
      </c>
      <c r="M17" s="416">
        <v>475</v>
      </c>
      <c r="N17" s="416"/>
      <c r="O17" s="22">
        <f t="shared" si="1"/>
        <v>0.16883116883116883</v>
      </c>
      <c r="P17" s="22">
        <f t="shared" si="2"/>
        <v>0.16370106761565836</v>
      </c>
      <c r="Q17" s="23">
        <f t="shared" si="3"/>
        <v>0.15129151291512916</v>
      </c>
      <c r="R17" s="23">
        <f t="shared" si="4"/>
        <v>0.12475247524752475</v>
      </c>
      <c r="S17" s="23">
        <f t="shared" si="5"/>
        <v>0.12210526315789473</v>
      </c>
    </row>
    <row r="18" spans="1:19" ht="13.25" customHeight="1" x14ac:dyDescent="0.25">
      <c r="A18" s="394" t="s">
        <v>17</v>
      </c>
      <c r="B18" s="388"/>
      <c r="C18" s="414">
        <v>45</v>
      </c>
      <c r="D18" s="415">
        <v>44</v>
      </c>
      <c r="E18" s="416">
        <v>33</v>
      </c>
      <c r="F18" s="416">
        <v>29</v>
      </c>
      <c r="G18" s="416">
        <v>23</v>
      </c>
      <c r="H18" s="417"/>
      <c r="I18" s="414">
        <v>534</v>
      </c>
      <c r="J18" s="415">
        <v>535</v>
      </c>
      <c r="K18" s="416">
        <v>506</v>
      </c>
      <c r="L18" s="416">
        <v>490</v>
      </c>
      <c r="M18" s="416">
        <v>466</v>
      </c>
      <c r="N18" s="416"/>
      <c r="O18" s="22">
        <f t="shared" si="1"/>
        <v>8.4269662921348312E-2</v>
      </c>
      <c r="P18" s="22">
        <f t="shared" si="2"/>
        <v>8.2242990654205608E-2</v>
      </c>
      <c r="Q18" s="23">
        <f t="shared" si="3"/>
        <v>6.5217391304347824E-2</v>
      </c>
      <c r="R18" s="23">
        <f t="shared" si="4"/>
        <v>5.9183673469387757E-2</v>
      </c>
      <c r="S18" s="23">
        <f t="shared" si="5"/>
        <v>4.9356223175965663E-2</v>
      </c>
    </row>
    <row r="19" spans="1:19" ht="13.25" customHeight="1" x14ac:dyDescent="0.25">
      <c r="A19" s="394" t="s">
        <v>18</v>
      </c>
      <c r="B19" s="388"/>
      <c r="C19" s="414">
        <v>9</v>
      </c>
      <c r="D19" s="415">
        <v>6</v>
      </c>
      <c r="E19" s="416">
        <v>5</v>
      </c>
      <c r="F19" s="416">
        <v>9</v>
      </c>
      <c r="G19" s="416">
        <v>7</v>
      </c>
      <c r="H19" s="417"/>
      <c r="I19" s="414">
        <v>320</v>
      </c>
      <c r="J19" s="415">
        <f>325-12</f>
        <v>313</v>
      </c>
      <c r="K19" s="416">
        <v>320</v>
      </c>
      <c r="L19" s="416">
        <v>333</v>
      </c>
      <c r="M19" s="416">
        <v>317</v>
      </c>
      <c r="N19" s="416"/>
      <c r="O19" s="22">
        <f t="shared" si="1"/>
        <v>2.8125000000000001E-2</v>
      </c>
      <c r="P19" s="22">
        <f t="shared" si="2"/>
        <v>1.9169329073482427E-2</v>
      </c>
      <c r="Q19" s="23">
        <f t="shared" si="3"/>
        <v>1.5625E-2</v>
      </c>
      <c r="R19" s="23">
        <f t="shared" si="4"/>
        <v>2.7027027027027029E-2</v>
      </c>
      <c r="S19" s="23">
        <f t="shared" si="5"/>
        <v>2.2082018927444796E-2</v>
      </c>
    </row>
    <row r="20" spans="1:19" ht="13.25" customHeight="1" x14ac:dyDescent="0.25">
      <c r="A20" s="394" t="s">
        <v>19</v>
      </c>
      <c r="B20" s="388"/>
      <c r="C20" s="414">
        <v>315</v>
      </c>
      <c r="D20" s="415">
        <f>333-15</f>
        <v>318</v>
      </c>
      <c r="E20" s="416">
        <v>311</v>
      </c>
      <c r="F20" s="416">
        <v>304</v>
      </c>
      <c r="G20" s="416">
        <v>323</v>
      </c>
      <c r="H20" s="417"/>
      <c r="I20" s="414">
        <v>876</v>
      </c>
      <c r="J20" s="415">
        <f>1497-605-15</f>
        <v>877</v>
      </c>
      <c r="K20" s="416">
        <v>853</v>
      </c>
      <c r="L20" s="416">
        <v>853</v>
      </c>
      <c r="M20" s="416">
        <v>854</v>
      </c>
      <c r="N20" s="416"/>
      <c r="O20" s="22">
        <f t="shared" si="1"/>
        <v>0.3595890410958904</v>
      </c>
      <c r="P20" s="22">
        <f t="shared" si="2"/>
        <v>0.36259977194982895</v>
      </c>
      <c r="Q20" s="23">
        <f t="shared" si="3"/>
        <v>0.36459554513481829</v>
      </c>
      <c r="R20" s="23">
        <f t="shared" si="4"/>
        <v>0.35638921453692851</v>
      </c>
      <c r="S20" s="23">
        <f t="shared" si="5"/>
        <v>0.37822014051522246</v>
      </c>
    </row>
    <row r="21" spans="1:19" ht="13.25" customHeight="1" x14ac:dyDescent="0.25">
      <c r="A21" s="394" t="s">
        <v>20</v>
      </c>
      <c r="B21" s="388"/>
      <c r="C21" s="414">
        <v>219</v>
      </c>
      <c r="D21" s="415">
        <v>172</v>
      </c>
      <c r="E21" s="416">
        <v>122</v>
      </c>
      <c r="F21" s="416">
        <v>119</v>
      </c>
      <c r="G21" s="416">
        <v>121</v>
      </c>
      <c r="H21" s="417"/>
      <c r="I21" s="414">
        <v>263</v>
      </c>
      <c r="J21" s="415">
        <v>266</v>
      </c>
      <c r="K21" s="416">
        <v>219</v>
      </c>
      <c r="L21" s="416">
        <v>262</v>
      </c>
      <c r="M21" s="416">
        <v>261</v>
      </c>
      <c r="N21" s="416"/>
      <c r="O21" s="22">
        <f t="shared" si="1"/>
        <v>0.83269961977186313</v>
      </c>
      <c r="P21" s="22">
        <f t="shared" si="2"/>
        <v>0.64661654135338342</v>
      </c>
      <c r="Q21" s="23">
        <f t="shared" si="3"/>
        <v>0.55707762557077622</v>
      </c>
      <c r="R21" s="23">
        <f t="shared" si="4"/>
        <v>0.45419847328244273</v>
      </c>
      <c r="S21" s="23">
        <f t="shared" si="5"/>
        <v>0.46360153256704983</v>
      </c>
    </row>
    <row r="22" spans="1:19" ht="13.25" customHeight="1" x14ac:dyDescent="0.25">
      <c r="A22" s="394" t="s">
        <v>21</v>
      </c>
      <c r="B22" s="388"/>
      <c r="C22" s="414">
        <v>17</v>
      </c>
      <c r="D22" s="415">
        <v>14</v>
      </c>
      <c r="E22" s="416">
        <v>17</v>
      </c>
      <c r="F22" s="416">
        <v>16</v>
      </c>
      <c r="G22" s="416">
        <v>18</v>
      </c>
      <c r="H22" s="417"/>
      <c r="I22" s="414">
        <v>268</v>
      </c>
      <c r="J22" s="415">
        <v>250</v>
      </c>
      <c r="K22" s="416">
        <v>264</v>
      </c>
      <c r="L22" s="416">
        <v>257</v>
      </c>
      <c r="M22" s="416">
        <v>254</v>
      </c>
      <c r="N22" s="416"/>
      <c r="O22" s="22">
        <f t="shared" si="1"/>
        <v>6.3432835820895525E-2</v>
      </c>
      <c r="P22" s="22">
        <f t="shared" si="2"/>
        <v>5.6000000000000001E-2</v>
      </c>
      <c r="Q22" s="23">
        <f t="shared" si="3"/>
        <v>6.4393939393939392E-2</v>
      </c>
      <c r="R22" s="23">
        <f t="shared" si="4"/>
        <v>6.2256809338521402E-2</v>
      </c>
      <c r="S22" s="23">
        <f t="shared" si="5"/>
        <v>7.0866141732283464E-2</v>
      </c>
    </row>
    <row r="23" spans="1:19" ht="13.25" customHeight="1" x14ac:dyDescent="0.25">
      <c r="A23" s="394" t="s">
        <v>22</v>
      </c>
      <c r="B23" s="388"/>
      <c r="C23" s="414">
        <v>90</v>
      </c>
      <c r="D23" s="415">
        <v>84</v>
      </c>
      <c r="E23" s="416">
        <v>82</v>
      </c>
      <c r="F23" s="416">
        <v>77</v>
      </c>
      <c r="G23" s="416">
        <v>82</v>
      </c>
      <c r="H23" s="417"/>
      <c r="I23" s="414">
        <v>973</v>
      </c>
      <c r="J23" s="415">
        <v>1046</v>
      </c>
      <c r="K23" s="416">
        <v>1073</v>
      </c>
      <c r="L23" s="416">
        <v>1093</v>
      </c>
      <c r="M23" s="416">
        <v>1273</v>
      </c>
      <c r="N23" s="416"/>
      <c r="O23" s="22">
        <f t="shared" si="1"/>
        <v>9.249743062692703E-2</v>
      </c>
      <c r="P23" s="22">
        <f t="shared" si="2"/>
        <v>8.0305927342256209E-2</v>
      </c>
      <c r="Q23" s="23">
        <f t="shared" si="3"/>
        <v>7.6421248835041936E-2</v>
      </c>
      <c r="R23" s="23">
        <f t="shared" si="4"/>
        <v>7.0448307410795968E-2</v>
      </c>
      <c r="S23" s="23">
        <f t="shared" si="5"/>
        <v>6.4414768263943434E-2</v>
      </c>
    </row>
    <row r="24" spans="1:19" ht="13.25" customHeight="1" x14ac:dyDescent="0.25">
      <c r="A24" s="394" t="s">
        <v>23</v>
      </c>
      <c r="B24" s="388"/>
      <c r="C24" s="414">
        <v>19</v>
      </c>
      <c r="D24" s="415">
        <v>19</v>
      </c>
      <c r="E24" s="416">
        <v>18</v>
      </c>
      <c r="F24" s="416">
        <v>13</v>
      </c>
      <c r="G24" s="416">
        <v>17</v>
      </c>
      <c r="H24" s="417"/>
      <c r="I24" s="414">
        <v>231</v>
      </c>
      <c r="J24" s="415">
        <v>234</v>
      </c>
      <c r="K24" s="416">
        <v>232</v>
      </c>
      <c r="L24" s="416">
        <v>216</v>
      </c>
      <c r="M24" s="416">
        <v>209</v>
      </c>
      <c r="N24" s="416"/>
      <c r="O24" s="22">
        <f t="shared" si="1"/>
        <v>8.2251082251082255E-2</v>
      </c>
      <c r="P24" s="22">
        <f t="shared" si="2"/>
        <v>8.11965811965812E-2</v>
      </c>
      <c r="Q24" s="23">
        <f t="shared" si="3"/>
        <v>7.7586206896551727E-2</v>
      </c>
      <c r="R24" s="23">
        <f t="shared" si="4"/>
        <v>6.0185185185185182E-2</v>
      </c>
      <c r="S24" s="23">
        <f t="shared" si="5"/>
        <v>8.1339712918660281E-2</v>
      </c>
    </row>
    <row r="25" spans="1:19" ht="13.25" customHeight="1" x14ac:dyDescent="0.25">
      <c r="A25" s="394" t="s">
        <v>24</v>
      </c>
      <c r="B25" s="388"/>
      <c r="C25" s="414">
        <v>361</v>
      </c>
      <c r="D25" s="415">
        <v>346</v>
      </c>
      <c r="E25" s="416">
        <v>333</v>
      </c>
      <c r="F25" s="416">
        <v>329</v>
      </c>
      <c r="G25" s="416">
        <v>286</v>
      </c>
      <c r="H25" s="417"/>
      <c r="I25" s="414">
        <v>4439</v>
      </c>
      <c r="J25" s="415">
        <v>3950</v>
      </c>
      <c r="K25" s="416">
        <v>3615</v>
      </c>
      <c r="L25" s="416">
        <v>3392</v>
      </c>
      <c r="M25" s="416">
        <v>3130</v>
      </c>
      <c r="N25" s="416"/>
      <c r="O25" s="22">
        <f t="shared" si="1"/>
        <v>8.1324622662761886E-2</v>
      </c>
      <c r="P25" s="22">
        <f t="shared" si="2"/>
        <v>8.759493670886076E-2</v>
      </c>
      <c r="Q25" s="23">
        <f t="shared" si="3"/>
        <v>9.2116182572614114E-2</v>
      </c>
      <c r="R25" s="23">
        <f t="shared" si="4"/>
        <v>9.6992924528301883E-2</v>
      </c>
      <c r="S25" s="23">
        <f t="shared" si="5"/>
        <v>9.1373801916932909E-2</v>
      </c>
    </row>
    <row r="26" spans="1:19" ht="13.25" customHeight="1" x14ac:dyDescent="0.25">
      <c r="A26" s="394" t="s">
        <v>25</v>
      </c>
      <c r="B26" s="388"/>
      <c r="C26" s="414">
        <v>160</v>
      </c>
      <c r="D26" s="415">
        <v>168</v>
      </c>
      <c r="E26" s="416">
        <v>186</v>
      </c>
      <c r="F26" s="416">
        <v>176</v>
      </c>
      <c r="G26" s="416">
        <v>189</v>
      </c>
      <c r="H26" s="417"/>
      <c r="I26" s="414">
        <v>938</v>
      </c>
      <c r="J26" s="415">
        <v>928</v>
      </c>
      <c r="K26" s="416">
        <v>893</v>
      </c>
      <c r="L26" s="416">
        <v>894</v>
      </c>
      <c r="M26" s="416">
        <v>906</v>
      </c>
      <c r="N26" s="416"/>
      <c r="O26" s="22">
        <f t="shared" si="1"/>
        <v>0.17057569296375266</v>
      </c>
      <c r="P26" s="22">
        <f t="shared" si="2"/>
        <v>0.18103448275862069</v>
      </c>
      <c r="Q26" s="23">
        <f t="shared" si="3"/>
        <v>0.20828667413213886</v>
      </c>
      <c r="R26" s="23">
        <f t="shared" si="4"/>
        <v>0.19686800894854586</v>
      </c>
      <c r="S26" s="23">
        <f t="shared" si="5"/>
        <v>0.20860927152317882</v>
      </c>
    </row>
    <row r="27" spans="1:19" ht="13.25" customHeight="1" x14ac:dyDescent="0.25">
      <c r="A27" s="393"/>
      <c r="B27" s="390"/>
      <c r="C27" s="414"/>
      <c r="D27" s="418"/>
      <c r="E27" s="419"/>
      <c r="F27" s="420"/>
      <c r="G27" s="420"/>
      <c r="H27" s="421"/>
      <c r="I27" s="418"/>
      <c r="J27" s="419"/>
      <c r="K27" s="420"/>
      <c r="L27" s="420"/>
      <c r="M27" s="420"/>
      <c r="N27" s="421"/>
      <c r="O27" s="22"/>
      <c r="P27" s="23"/>
      <c r="Q27" s="23"/>
      <c r="R27" s="23"/>
      <c r="S27" s="23"/>
    </row>
    <row r="28" spans="1:19" ht="13.25" customHeight="1" x14ac:dyDescent="0.25">
      <c r="A28" s="393" t="s">
        <v>26</v>
      </c>
      <c r="B28" s="390"/>
      <c r="C28" s="414"/>
      <c r="D28" s="418"/>
      <c r="E28" s="419"/>
      <c r="F28" s="419"/>
      <c r="G28" s="419"/>
      <c r="H28" s="414"/>
      <c r="I28" s="418"/>
      <c r="J28" s="419"/>
      <c r="K28" s="419"/>
      <c r="L28" s="419"/>
      <c r="M28" s="419"/>
      <c r="N28" s="414"/>
      <c r="O28" s="22"/>
      <c r="P28" s="23"/>
      <c r="Q28" s="23"/>
      <c r="R28" s="23"/>
      <c r="S28" s="23"/>
    </row>
    <row r="29" spans="1:19" ht="13.25" customHeight="1" x14ac:dyDescent="0.25">
      <c r="A29" s="107" t="s">
        <v>27</v>
      </c>
      <c r="B29" s="397"/>
      <c r="C29" s="414">
        <v>29</v>
      </c>
      <c r="D29" s="422">
        <v>27</v>
      </c>
      <c r="E29" s="415">
        <v>25</v>
      </c>
      <c r="F29" s="423">
        <v>22</v>
      </c>
      <c r="G29" s="423">
        <v>18</v>
      </c>
      <c r="H29" s="414"/>
      <c r="I29" s="418"/>
      <c r="J29" s="419"/>
      <c r="K29" s="419"/>
      <c r="L29" s="419"/>
      <c r="M29" s="419"/>
      <c r="N29" s="414"/>
      <c r="O29" s="22"/>
      <c r="P29" s="23"/>
      <c r="Q29" s="23"/>
      <c r="R29" s="23"/>
      <c r="S29" s="23"/>
    </row>
    <row r="30" spans="1:19" s="99" customFormat="1" ht="13.25" customHeight="1" x14ac:dyDescent="0.25">
      <c r="A30" s="107" t="s">
        <v>639</v>
      </c>
      <c r="B30" s="397"/>
      <c r="C30" s="414">
        <v>16</v>
      </c>
      <c r="D30" s="423" t="s">
        <v>9</v>
      </c>
      <c r="E30" s="423" t="s">
        <v>9</v>
      </c>
      <c r="F30" s="423" t="s">
        <v>9</v>
      </c>
      <c r="G30" s="423" t="s">
        <v>9</v>
      </c>
      <c r="H30" s="414"/>
      <c r="I30" s="418"/>
      <c r="J30" s="419"/>
      <c r="K30" s="419"/>
      <c r="L30" s="419"/>
      <c r="M30" s="419"/>
      <c r="N30" s="414"/>
      <c r="O30" s="22"/>
      <c r="P30" s="23"/>
      <c r="Q30" s="23"/>
      <c r="R30" s="23"/>
      <c r="S30" s="23"/>
    </row>
    <row r="31" spans="1:19" ht="13.25" customHeight="1" x14ac:dyDescent="0.25">
      <c r="A31" s="107" t="s">
        <v>28</v>
      </c>
      <c r="B31" s="397"/>
      <c r="C31" s="414">
        <v>1</v>
      </c>
      <c r="D31" s="422">
        <v>1</v>
      </c>
      <c r="E31" s="415">
        <v>1</v>
      </c>
      <c r="F31" s="423">
        <v>1</v>
      </c>
      <c r="G31" s="423">
        <v>1</v>
      </c>
      <c r="H31" s="414"/>
      <c r="I31" s="418"/>
      <c r="J31" s="419"/>
      <c r="K31" s="419"/>
      <c r="L31" s="419"/>
      <c r="M31" s="419"/>
      <c r="N31" s="414"/>
      <c r="O31" s="22"/>
      <c r="P31" s="23"/>
      <c r="Q31" s="23"/>
      <c r="R31" s="23"/>
      <c r="S31" s="23"/>
    </row>
    <row r="32" spans="1:19" ht="13.25" customHeight="1" x14ac:dyDescent="0.25">
      <c r="A32" s="107" t="s">
        <v>29</v>
      </c>
      <c r="B32" s="397"/>
      <c r="C32" s="414">
        <v>11</v>
      </c>
      <c r="D32" s="422">
        <v>6</v>
      </c>
      <c r="E32" s="415">
        <v>10</v>
      </c>
      <c r="F32" s="423">
        <v>14</v>
      </c>
      <c r="G32" s="423">
        <v>17</v>
      </c>
      <c r="H32" s="414"/>
      <c r="I32" s="418"/>
      <c r="J32" s="419"/>
      <c r="K32" s="419"/>
      <c r="L32" s="419"/>
      <c r="M32" s="419"/>
      <c r="N32" s="414"/>
      <c r="O32" s="22"/>
      <c r="P32" s="23"/>
      <c r="Q32" s="23"/>
      <c r="R32" s="23"/>
      <c r="S32" s="23"/>
    </row>
    <row r="33" spans="1:19" ht="13.25" customHeight="1" x14ac:dyDescent="0.25">
      <c r="A33" s="107" t="s">
        <v>30</v>
      </c>
      <c r="B33" s="397"/>
      <c r="C33" s="414">
        <v>2</v>
      </c>
      <c r="D33" s="422">
        <v>2</v>
      </c>
      <c r="E33" s="415">
        <v>5</v>
      </c>
      <c r="F33" s="423">
        <v>14</v>
      </c>
      <c r="G33" s="423">
        <v>18</v>
      </c>
      <c r="H33" s="414"/>
      <c r="I33" s="418" t="s">
        <v>166</v>
      </c>
      <c r="J33" s="419"/>
      <c r="K33" s="419"/>
      <c r="L33" s="419"/>
      <c r="M33" s="419"/>
      <c r="N33" s="414"/>
      <c r="O33" s="22"/>
      <c r="P33" s="23"/>
      <c r="Q33" s="23"/>
      <c r="R33" s="23"/>
      <c r="S33" s="23"/>
    </row>
    <row r="34" spans="1:19" ht="13.25" customHeight="1" x14ac:dyDescent="0.25">
      <c r="A34" s="107" t="s">
        <v>31</v>
      </c>
      <c r="B34" s="397"/>
      <c r="C34" s="414">
        <v>4</v>
      </c>
      <c r="D34" s="422">
        <v>3</v>
      </c>
      <c r="E34" s="415">
        <v>6</v>
      </c>
      <c r="F34" s="423">
        <v>4</v>
      </c>
      <c r="G34" s="423">
        <v>4</v>
      </c>
      <c r="H34" s="414"/>
      <c r="I34" s="418"/>
      <c r="J34" s="419"/>
      <c r="K34" s="424"/>
      <c r="L34" s="419"/>
      <c r="M34" s="419"/>
      <c r="N34" s="414"/>
      <c r="O34" s="22"/>
      <c r="P34" s="23"/>
      <c r="Q34" s="23"/>
      <c r="R34" s="23"/>
      <c r="S34" s="23"/>
    </row>
    <row r="35" spans="1:19" ht="13.25" customHeight="1" x14ac:dyDescent="0.25">
      <c r="A35" s="107" t="s">
        <v>32</v>
      </c>
      <c r="B35" s="397"/>
      <c r="C35" s="414">
        <v>56</v>
      </c>
      <c r="D35" s="422">
        <f>31+18</f>
        <v>49</v>
      </c>
      <c r="E35" s="415">
        <v>41</v>
      </c>
      <c r="F35" s="423">
        <v>31</v>
      </c>
      <c r="G35" s="423">
        <v>23</v>
      </c>
      <c r="H35" s="414"/>
      <c r="I35" s="418"/>
      <c r="J35" s="419"/>
      <c r="K35" s="419"/>
      <c r="L35" s="419"/>
      <c r="M35" s="419"/>
      <c r="N35" s="414"/>
      <c r="O35" s="22"/>
      <c r="P35" s="23"/>
      <c r="Q35" s="23"/>
      <c r="R35" s="23"/>
      <c r="S35" s="23"/>
    </row>
    <row r="36" spans="1:19" ht="13.25" customHeight="1" x14ac:dyDescent="0.25">
      <c r="A36" s="393" t="s">
        <v>33</v>
      </c>
      <c r="B36" s="390"/>
      <c r="C36" s="418">
        <f>SUM(C29:C35)</f>
        <v>119</v>
      </c>
      <c r="D36" s="418">
        <f>SUM(D29:D35)</f>
        <v>88</v>
      </c>
      <c r="E36" s="419">
        <f>SUM(E29:E35)</f>
        <v>88</v>
      </c>
      <c r="F36" s="419">
        <f>SUM(F29:F35)</f>
        <v>86</v>
      </c>
      <c r="G36" s="419">
        <f>SUM(G29:G35)</f>
        <v>81</v>
      </c>
      <c r="H36" s="414"/>
      <c r="I36" s="418"/>
      <c r="J36" s="419"/>
      <c r="K36" s="419"/>
      <c r="L36" s="419"/>
      <c r="M36" s="419"/>
      <c r="N36" s="414"/>
      <c r="O36" s="22"/>
      <c r="P36" s="23"/>
      <c r="Q36" s="23"/>
      <c r="R36" s="23"/>
      <c r="S36" s="23"/>
    </row>
    <row r="37" spans="1:19" s="281" customFormat="1" ht="13.25" customHeight="1" x14ac:dyDescent="0.25">
      <c r="A37" s="393"/>
      <c r="B37" s="390"/>
      <c r="C37" s="414"/>
      <c r="D37" s="418"/>
      <c r="E37" s="419"/>
      <c r="F37" s="420"/>
      <c r="G37" s="420"/>
      <c r="H37" s="421"/>
      <c r="I37" s="418"/>
      <c r="J37" s="419"/>
      <c r="K37" s="420"/>
      <c r="L37" s="420"/>
      <c r="M37" s="420"/>
      <c r="N37" s="421"/>
      <c r="O37" s="22"/>
      <c r="P37" s="23"/>
      <c r="Q37" s="23"/>
      <c r="R37" s="23"/>
      <c r="S37" s="23"/>
    </row>
    <row r="38" spans="1:19" ht="13.25" customHeight="1" x14ac:dyDescent="0.25">
      <c r="A38" s="395" t="s">
        <v>268</v>
      </c>
      <c r="B38" s="391"/>
      <c r="C38" s="425">
        <f>SUM(C8:C26,C29:C35)</f>
        <v>3717</v>
      </c>
      <c r="D38" s="425">
        <f>SUM(D8:D26,D29:D35)</f>
        <v>3541</v>
      </c>
      <c r="E38" s="426">
        <f>SUM(E8:E26,E29:E35)</f>
        <v>3439</v>
      </c>
      <c r="F38" s="426">
        <f>SUM(F8:F26,F29:F35)</f>
        <v>3284</v>
      </c>
      <c r="G38" s="426">
        <f>SUM(G8:G26,G29:G35)</f>
        <v>3286</v>
      </c>
      <c r="H38" s="427"/>
      <c r="I38" s="428">
        <f>SUM(I8:I26)+C36</f>
        <v>21934</v>
      </c>
      <c r="J38" s="428">
        <f t="shared" ref="J38:M38" si="6">SUM(J8:J26)+D36</f>
        <v>20687</v>
      </c>
      <c r="K38" s="428">
        <f t="shared" si="6"/>
        <v>20040</v>
      </c>
      <c r="L38" s="428">
        <f t="shared" si="6"/>
        <v>19484</v>
      </c>
      <c r="M38" s="428">
        <f t="shared" si="6"/>
        <v>19136</v>
      </c>
      <c r="N38" s="428"/>
      <c r="O38" s="31">
        <f>C38/I38</f>
        <v>0.1694629342573174</v>
      </c>
      <c r="P38" s="31">
        <f>D38/J38</f>
        <v>0.17117030018852419</v>
      </c>
      <c r="Q38" s="31">
        <f>E38/K38</f>
        <v>0.17160678642714572</v>
      </c>
      <c r="R38" s="31">
        <f>F38/L38</f>
        <v>0.16854855265859167</v>
      </c>
      <c r="S38" s="31">
        <f>G38/M38</f>
        <v>0.17171822742474915</v>
      </c>
    </row>
    <row r="39" spans="1:19" ht="6" customHeight="1" x14ac:dyDescent="0.25">
      <c r="A39" s="393"/>
      <c r="B39" s="390"/>
      <c r="C39" s="414"/>
      <c r="D39" s="418"/>
      <c r="E39" s="419"/>
      <c r="F39" s="420"/>
      <c r="G39" s="420"/>
      <c r="H39" s="421"/>
      <c r="I39" s="418"/>
      <c r="J39" s="419"/>
      <c r="K39" s="420"/>
      <c r="L39" s="420"/>
      <c r="M39" s="420"/>
      <c r="N39" s="421"/>
      <c r="O39" s="22"/>
      <c r="P39" s="23"/>
      <c r="Q39" s="23"/>
      <c r="R39" s="23"/>
      <c r="S39" s="23"/>
    </row>
    <row r="40" spans="1:19" s="281" customFormat="1" ht="13.25" customHeight="1" x14ac:dyDescent="0.3">
      <c r="A40" s="393" t="s">
        <v>49</v>
      </c>
      <c r="B40" s="390"/>
      <c r="C40" s="429"/>
      <c r="D40" s="429"/>
      <c r="E40" s="429"/>
      <c r="F40" s="429"/>
      <c r="G40" s="429"/>
      <c r="H40" s="421"/>
      <c r="I40" s="415">
        <v>5939</v>
      </c>
      <c r="J40" s="415">
        <v>6616</v>
      </c>
      <c r="K40" s="415">
        <v>6680</v>
      </c>
      <c r="L40" s="415">
        <v>6631</v>
      </c>
      <c r="M40" s="415">
        <v>6557</v>
      </c>
      <c r="N40" s="421"/>
      <c r="O40" s="22"/>
      <c r="P40" s="23"/>
      <c r="Q40" s="23"/>
      <c r="R40" s="23"/>
      <c r="S40" s="23"/>
    </row>
    <row r="41" spans="1:19" ht="6" customHeight="1" x14ac:dyDescent="0.3">
      <c r="A41" s="393"/>
      <c r="B41" s="390"/>
      <c r="C41" s="414"/>
      <c r="D41" s="424"/>
      <c r="E41" s="424"/>
      <c r="F41" s="424"/>
      <c r="G41" s="424"/>
      <c r="H41" s="414"/>
      <c r="I41" s="424"/>
      <c r="J41" s="424"/>
      <c r="K41" s="424"/>
      <c r="L41" s="424"/>
      <c r="M41" s="424"/>
      <c r="N41" s="414"/>
      <c r="O41" s="390"/>
    </row>
    <row r="42" spans="1:19" s="281" customFormat="1" ht="13.25" customHeight="1" x14ac:dyDescent="0.3">
      <c r="A42" s="395" t="s">
        <v>34</v>
      </c>
      <c r="B42" s="390"/>
      <c r="C42" s="414"/>
      <c r="D42" s="424"/>
      <c r="E42" s="424"/>
      <c r="F42" s="424"/>
      <c r="G42" s="424"/>
      <c r="H42" s="414"/>
      <c r="I42" s="428">
        <f>I38+I40</f>
        <v>27873</v>
      </c>
      <c r="J42" s="428">
        <f t="shared" ref="J42:M42" si="7">J38+J40</f>
        <v>27303</v>
      </c>
      <c r="K42" s="428">
        <f t="shared" si="7"/>
        <v>26720</v>
      </c>
      <c r="L42" s="428">
        <f t="shared" si="7"/>
        <v>26115</v>
      </c>
      <c r="M42" s="428">
        <f t="shared" si="7"/>
        <v>25693</v>
      </c>
      <c r="N42" s="414"/>
      <c r="O42" s="283">
        <f>C38/I42</f>
        <v>0.13335485954149176</v>
      </c>
      <c r="P42" s="283">
        <f t="shared" ref="P42:S42" si="8">D38/J42</f>
        <v>0.12969270776105191</v>
      </c>
      <c r="Q42" s="283">
        <f t="shared" si="8"/>
        <v>0.12870508982035928</v>
      </c>
      <c r="R42" s="283">
        <f t="shared" si="8"/>
        <v>0.12575148382155849</v>
      </c>
      <c r="S42" s="283">
        <f t="shared" si="8"/>
        <v>0.12789475732689837</v>
      </c>
    </row>
    <row r="43" spans="1:19" s="281" customFormat="1" ht="6" customHeight="1" x14ac:dyDescent="0.3">
      <c r="A43" s="393"/>
      <c r="B43" s="390"/>
      <c r="C43" s="390"/>
      <c r="D43" s="5"/>
      <c r="E43" s="5"/>
      <c r="F43" s="5"/>
      <c r="G43" s="5"/>
      <c r="H43" s="390"/>
      <c r="I43" s="5"/>
      <c r="J43" s="5"/>
      <c r="K43" s="5"/>
      <c r="L43" s="5"/>
      <c r="M43" s="5"/>
      <c r="N43" s="390"/>
      <c r="O43" s="390"/>
      <c r="P43" s="5"/>
      <c r="Q43" s="5"/>
      <c r="R43" s="5"/>
      <c r="S43" s="5"/>
    </row>
    <row r="44" spans="1:19" ht="12" customHeight="1" x14ac:dyDescent="0.3">
      <c r="A44" s="32" t="s">
        <v>35</v>
      </c>
      <c r="B44" s="32"/>
      <c r="C44" s="390"/>
      <c r="H44" s="390"/>
      <c r="I44" s="390"/>
      <c r="J44" s="390"/>
      <c r="K44" s="390"/>
      <c r="L44" s="390"/>
      <c r="M44" s="390"/>
      <c r="N44" s="390"/>
      <c r="O44" s="390"/>
    </row>
    <row r="45" spans="1:19" ht="12" customHeight="1" x14ac:dyDescent="0.3">
      <c r="A45" s="32" t="s">
        <v>36</v>
      </c>
      <c r="B45" s="32"/>
      <c r="C45" s="390"/>
      <c r="H45" s="390"/>
      <c r="I45" s="390"/>
      <c r="N45" s="390"/>
      <c r="O45" s="390"/>
    </row>
    <row r="46" spans="1:19" ht="12" customHeight="1" x14ac:dyDescent="0.3">
      <c r="A46" s="33" t="s">
        <v>37</v>
      </c>
      <c r="B46" s="33"/>
      <c r="C46" s="390"/>
      <c r="H46" s="390"/>
      <c r="I46" s="390"/>
      <c r="N46" s="390"/>
      <c r="O46" s="390"/>
    </row>
    <row r="47" spans="1:19" ht="12" customHeight="1" x14ac:dyDescent="0.3">
      <c r="A47" s="33" t="s">
        <v>38</v>
      </c>
      <c r="B47" s="33"/>
      <c r="C47" s="390"/>
      <c r="H47" s="390"/>
      <c r="I47" s="390"/>
      <c r="N47" s="390"/>
      <c r="O47" s="390"/>
    </row>
    <row r="48" spans="1:19" ht="12" customHeight="1" x14ac:dyDescent="0.3">
      <c r="A48" s="33" t="s">
        <v>39</v>
      </c>
      <c r="B48" s="33"/>
      <c r="C48" s="390"/>
      <c r="H48" s="390"/>
      <c r="I48" s="390"/>
      <c r="N48" s="390"/>
      <c r="O48" s="390"/>
    </row>
    <row r="49" spans="1:15" ht="12" customHeight="1" x14ac:dyDescent="0.3">
      <c r="A49" s="33" t="s">
        <v>40</v>
      </c>
      <c r="B49" s="33"/>
      <c r="C49" s="390"/>
      <c r="H49" s="390"/>
      <c r="I49" s="390"/>
      <c r="N49" s="390"/>
      <c r="O49" s="390"/>
    </row>
    <row r="50" spans="1:15" ht="12" customHeight="1" x14ac:dyDescent="0.3">
      <c r="A50" s="33" t="s">
        <v>41</v>
      </c>
      <c r="B50" s="390"/>
      <c r="C50" s="390"/>
      <c r="H50" s="390"/>
      <c r="I50" s="390"/>
      <c r="N50" s="390"/>
      <c r="O50" s="390"/>
    </row>
    <row r="51" spans="1:15" ht="12" customHeight="1" x14ac:dyDescent="0.3">
      <c r="A51" s="33" t="s">
        <v>42</v>
      </c>
      <c r="B51" s="390"/>
      <c r="C51" s="390"/>
      <c r="H51" s="390"/>
      <c r="I51" s="390"/>
      <c r="N51" s="390"/>
      <c r="O51" s="390"/>
    </row>
    <row r="52" spans="1:15" ht="12" customHeight="1" x14ac:dyDescent="0.3">
      <c r="A52" s="33" t="s">
        <v>231</v>
      </c>
      <c r="B52" s="390"/>
      <c r="C52" s="390"/>
      <c r="H52" s="390"/>
      <c r="I52" s="390"/>
      <c r="N52" s="390"/>
      <c r="O52" s="390"/>
    </row>
    <row r="53" spans="1:15" ht="10.5" customHeight="1" x14ac:dyDescent="0.3"/>
  </sheetData>
  <mergeCells count="6">
    <mergeCell ref="A1:S1"/>
    <mergeCell ref="A2:S2"/>
    <mergeCell ref="C5:G5"/>
    <mergeCell ref="I5:M5"/>
    <mergeCell ref="N5:S5"/>
    <mergeCell ref="F3:J3"/>
  </mergeCells>
  <pageMargins left="0.62992125984251968" right="0.23622047244094491" top="0.27559055118110237" bottom="0.43307086614173229" header="0.31496062992125984" footer="0.23622047244094491"/>
  <pageSetup scale="87" orientation="landscape" r:id="rId1"/>
  <headerFooter>
    <oddFooter>&amp;L&amp;9OIA 2014/09/05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23" sqref="A23"/>
    </sheetView>
  </sheetViews>
  <sheetFormatPr defaultColWidth="30.5" defaultRowHeight="11.5" x14ac:dyDescent="0.25"/>
  <cols>
    <col min="1" max="1" width="30.6640625" style="76" customWidth="1"/>
    <col min="2" max="2" width="2.58203125" style="76" customWidth="1"/>
    <col min="3" max="6" width="9.9140625" style="76" customWidth="1"/>
    <col min="7" max="7" width="2.58203125" style="76" customWidth="1"/>
    <col min="8" max="8" width="21" style="76" customWidth="1"/>
    <col min="9" max="9" width="13.4140625" style="76" customWidth="1"/>
    <col min="10" max="10" width="17.58203125" style="76" customWidth="1"/>
    <col min="11" max="16384" width="30.5" style="76"/>
  </cols>
  <sheetData>
    <row r="1" spans="1:10" ht="14.15" customHeight="1" x14ac:dyDescent="0.25">
      <c r="A1" s="533" t="s">
        <v>601</v>
      </c>
      <c r="B1" s="533"/>
      <c r="C1" s="533"/>
      <c r="D1" s="533"/>
      <c r="E1" s="533"/>
      <c r="F1" s="533"/>
      <c r="G1" s="533"/>
      <c r="H1" s="533"/>
      <c r="I1" s="533"/>
      <c r="J1" s="77"/>
    </row>
    <row r="2" spans="1:10" ht="14.15" customHeight="1" x14ac:dyDescent="0.25">
      <c r="A2" s="557" t="s">
        <v>599</v>
      </c>
      <c r="B2" s="558"/>
      <c r="C2" s="558"/>
      <c r="D2" s="558"/>
      <c r="E2" s="558"/>
      <c r="F2" s="558"/>
      <c r="G2" s="558"/>
      <c r="H2" s="558"/>
      <c r="I2" s="558"/>
      <c r="J2" s="136"/>
    </row>
    <row r="3" spans="1:10" ht="14.15" customHeight="1" x14ac:dyDescent="0.25">
      <c r="A3" s="77"/>
      <c r="C3" s="559" t="s">
        <v>97</v>
      </c>
      <c r="D3" s="559"/>
      <c r="E3" s="559"/>
      <c r="F3" s="559"/>
      <c r="G3" s="78"/>
      <c r="H3" s="78"/>
    </row>
    <row r="4" spans="1:10" ht="13.25" customHeight="1" x14ac:dyDescent="0.25">
      <c r="A4" s="79"/>
      <c r="C4" s="79"/>
      <c r="D4" s="79"/>
      <c r="E4" s="79"/>
      <c r="F4" s="79"/>
    </row>
    <row r="5" spans="1:10" ht="13.25" customHeight="1" x14ac:dyDescent="0.25">
      <c r="A5" s="344" t="s">
        <v>5</v>
      </c>
      <c r="B5" s="80"/>
      <c r="C5" s="346">
        <v>2004</v>
      </c>
      <c r="D5" s="346">
        <v>2003</v>
      </c>
      <c r="E5" s="346">
        <v>2002</v>
      </c>
      <c r="F5" s="374">
        <v>2001</v>
      </c>
    </row>
    <row r="6" spans="1:10" ht="13.25" customHeight="1" x14ac:dyDescent="0.25">
      <c r="A6" s="123"/>
      <c r="C6" s="234"/>
      <c r="D6" s="234"/>
      <c r="E6" s="234"/>
      <c r="F6" s="234"/>
      <c r="I6" s="102"/>
    </row>
    <row r="7" spans="1:10" ht="13.25" customHeight="1" x14ac:dyDescent="0.2">
      <c r="A7" s="371" t="s">
        <v>72</v>
      </c>
      <c r="C7" s="239">
        <v>12.5</v>
      </c>
      <c r="D7" s="239">
        <v>14.5</v>
      </c>
      <c r="E7" s="239">
        <v>17</v>
      </c>
      <c r="F7" s="239">
        <v>13.5</v>
      </c>
      <c r="I7" s="102"/>
    </row>
    <row r="8" spans="1:10" ht="13.25" customHeight="1" x14ac:dyDescent="0.2">
      <c r="A8" s="371" t="s">
        <v>10</v>
      </c>
      <c r="C8" s="239">
        <v>19.75</v>
      </c>
      <c r="D8" s="239">
        <v>19.75</v>
      </c>
      <c r="E8" s="239">
        <v>19.25</v>
      </c>
      <c r="F8" s="239">
        <v>19.5</v>
      </c>
      <c r="I8" s="44"/>
    </row>
    <row r="9" spans="1:10" ht="13.25" customHeight="1" x14ac:dyDescent="0.2">
      <c r="A9" s="371" t="s">
        <v>11</v>
      </c>
      <c r="C9" s="239">
        <v>14.25</v>
      </c>
      <c r="D9" s="239">
        <v>19</v>
      </c>
      <c r="E9" s="239">
        <v>19</v>
      </c>
      <c r="F9" s="239">
        <v>14</v>
      </c>
      <c r="I9" s="33"/>
    </row>
    <row r="10" spans="1:10" ht="13.25" customHeight="1" x14ac:dyDescent="0.2">
      <c r="A10" s="371" t="s">
        <v>46</v>
      </c>
      <c r="C10" s="376" t="s">
        <v>9</v>
      </c>
      <c r="D10" s="376" t="s">
        <v>9</v>
      </c>
      <c r="E10" s="239">
        <v>9</v>
      </c>
      <c r="F10" s="239">
        <v>11</v>
      </c>
      <c r="I10" s="33"/>
    </row>
    <row r="11" spans="1:10" ht="13.25" customHeight="1" x14ac:dyDescent="0.2">
      <c r="A11" s="371" t="s">
        <v>13</v>
      </c>
      <c r="C11" s="239">
        <v>11.25</v>
      </c>
      <c r="D11" s="239">
        <v>17.75</v>
      </c>
      <c r="E11" s="239">
        <v>21.5</v>
      </c>
      <c r="F11" s="239">
        <v>16.25</v>
      </c>
    </row>
    <row r="12" spans="1:10" ht="13.25" customHeight="1" x14ac:dyDescent="0.2">
      <c r="A12" s="371" t="s">
        <v>14</v>
      </c>
      <c r="C12" s="239">
        <v>16</v>
      </c>
      <c r="D12" s="239">
        <v>16.25</v>
      </c>
      <c r="E12" s="239">
        <v>16.25</v>
      </c>
      <c r="F12" s="239">
        <v>16.5</v>
      </c>
    </row>
    <row r="13" spans="1:10" ht="13.25" customHeight="1" x14ac:dyDescent="0.2">
      <c r="A13" s="371" t="s">
        <v>15</v>
      </c>
      <c r="C13" s="239">
        <v>16.5</v>
      </c>
      <c r="D13" s="239">
        <v>16</v>
      </c>
      <c r="E13" s="239">
        <v>18.75</v>
      </c>
      <c r="F13" s="239">
        <v>16.5</v>
      </c>
    </row>
    <row r="14" spans="1:10" ht="13.25" customHeight="1" x14ac:dyDescent="0.2">
      <c r="A14" s="371" t="s">
        <v>62</v>
      </c>
      <c r="C14" s="239">
        <v>15</v>
      </c>
      <c r="D14" s="239">
        <v>17</v>
      </c>
      <c r="E14" s="239">
        <v>14.75</v>
      </c>
      <c r="F14" s="239">
        <v>14.75</v>
      </c>
    </row>
    <row r="15" spans="1:10" ht="13.25" customHeight="1" x14ac:dyDescent="0.2">
      <c r="A15" s="371" t="s">
        <v>23</v>
      </c>
      <c r="C15" s="239">
        <v>24</v>
      </c>
      <c r="D15" s="239">
        <v>12</v>
      </c>
      <c r="E15" s="239">
        <v>17.75</v>
      </c>
      <c r="F15" s="239">
        <v>15.75</v>
      </c>
    </row>
    <row r="16" spans="1:10" ht="13.25" customHeight="1" x14ac:dyDescent="0.2">
      <c r="A16" s="371" t="s">
        <v>24</v>
      </c>
      <c r="C16" s="239">
        <v>15.25</v>
      </c>
      <c r="D16" s="239">
        <v>14.25</v>
      </c>
      <c r="E16" s="239">
        <v>18</v>
      </c>
      <c r="F16" s="239">
        <v>14.25</v>
      </c>
    </row>
    <row r="17" spans="1:6" ht="13.25" customHeight="1" x14ac:dyDescent="0.2">
      <c r="A17" s="371" t="s">
        <v>25</v>
      </c>
      <c r="C17" s="239">
        <v>22</v>
      </c>
      <c r="D17" s="376" t="s">
        <v>9</v>
      </c>
      <c r="E17" s="239">
        <v>18.5</v>
      </c>
      <c r="F17" s="239">
        <v>18</v>
      </c>
    </row>
    <row r="18" spans="1:6" ht="6" customHeight="1" x14ac:dyDescent="0.2">
      <c r="A18" s="372"/>
      <c r="C18" s="239"/>
      <c r="D18" s="239"/>
      <c r="E18" s="239"/>
      <c r="F18" s="239"/>
    </row>
    <row r="19" spans="1:6" ht="13.25" customHeight="1" x14ac:dyDescent="0.2">
      <c r="A19" s="372" t="s">
        <v>26</v>
      </c>
      <c r="C19" s="239"/>
      <c r="D19" s="239"/>
      <c r="E19" s="239"/>
      <c r="F19" s="239"/>
    </row>
    <row r="20" spans="1:6" ht="13.25" customHeight="1" x14ac:dyDescent="0.2">
      <c r="A20" s="107" t="s">
        <v>653</v>
      </c>
      <c r="C20" s="239">
        <v>17.5</v>
      </c>
      <c r="D20" s="239">
        <v>14.5</v>
      </c>
      <c r="E20" s="239">
        <v>12.5</v>
      </c>
      <c r="F20" s="239">
        <v>15</v>
      </c>
    </row>
    <row r="21" spans="1:6" ht="13.25" customHeight="1" x14ac:dyDescent="0.2">
      <c r="A21" s="107" t="s">
        <v>656</v>
      </c>
      <c r="C21" s="376" t="s">
        <v>9</v>
      </c>
      <c r="D21" s="239">
        <v>17</v>
      </c>
      <c r="E21" s="239">
        <v>18.5</v>
      </c>
      <c r="F21" s="376" t="s">
        <v>9</v>
      </c>
    </row>
    <row r="22" spans="1:6" ht="13.25" customHeight="1" x14ac:dyDescent="0.2">
      <c r="A22" s="372" t="s">
        <v>593</v>
      </c>
      <c r="C22" s="239">
        <v>17.5</v>
      </c>
      <c r="D22" s="239">
        <v>15.75</v>
      </c>
      <c r="E22" s="239">
        <v>15</v>
      </c>
      <c r="F22" s="239">
        <v>15</v>
      </c>
    </row>
    <row r="23" spans="1:6" ht="6" customHeight="1" x14ac:dyDescent="0.2">
      <c r="A23" s="372"/>
      <c r="C23" s="239"/>
      <c r="D23" s="239"/>
      <c r="E23" s="239"/>
      <c r="F23" s="239"/>
    </row>
    <row r="24" spans="1:6" ht="13.25" customHeight="1" x14ac:dyDescent="0.2">
      <c r="A24" s="373" t="s">
        <v>576</v>
      </c>
      <c r="C24" s="350">
        <v>15.75</v>
      </c>
      <c r="D24" s="350">
        <v>16.25</v>
      </c>
      <c r="E24" s="350">
        <v>16.75</v>
      </c>
      <c r="F24" s="350">
        <v>16</v>
      </c>
    </row>
    <row r="25" spans="1:6" ht="11.4" x14ac:dyDescent="0.2">
      <c r="A25" s="372"/>
    </row>
    <row r="26" spans="1:6" s="340" customFormat="1" ht="11.4" x14ac:dyDescent="0.25">
      <c r="A26" s="33" t="s">
        <v>104</v>
      </c>
      <c r="F26" s="348"/>
    </row>
    <row r="27" spans="1:6" ht="12" customHeight="1" x14ac:dyDescent="0.2">
      <c r="A27" s="102" t="s">
        <v>66</v>
      </c>
    </row>
    <row r="28" spans="1:6" ht="12" customHeight="1" x14ac:dyDescent="0.2">
      <c r="A28" s="102" t="s">
        <v>654</v>
      </c>
    </row>
    <row r="29" spans="1:6" ht="12" customHeight="1" x14ac:dyDescent="0.2">
      <c r="A29" s="102" t="s">
        <v>595</v>
      </c>
    </row>
    <row r="30" spans="1:6" ht="11.4" x14ac:dyDescent="0.2">
      <c r="A30" s="102" t="s">
        <v>655</v>
      </c>
    </row>
    <row r="31" spans="1:6" ht="11.4" x14ac:dyDescent="0.2">
      <c r="A31" s="33" t="s">
        <v>240</v>
      </c>
    </row>
  </sheetData>
  <mergeCells count="3">
    <mergeCell ref="A1:I1"/>
    <mergeCell ref="A2:I2"/>
    <mergeCell ref="C3:F3"/>
  </mergeCells>
  <pageMargins left="0.7" right="0.7" top="0.75" bottom="0.75" header="0.3" footer="0.3"/>
  <pageSetup orientation="landscape" r:id="rId1"/>
  <headerFooter>
    <oddFooter>&amp;L&amp;9OIA 2014/09/05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zoomScaleNormal="100" workbookViewId="0">
      <selection sqref="A1:M1"/>
    </sheetView>
  </sheetViews>
  <sheetFormatPr defaultColWidth="7.6640625" defaultRowHeight="11.5" x14ac:dyDescent="0.25"/>
  <cols>
    <col min="1" max="1" width="30.4140625" style="145" customWidth="1"/>
    <col min="2" max="2" width="1.9140625" style="145" customWidth="1"/>
    <col min="3" max="3" width="5.58203125" style="147" customWidth="1"/>
    <col min="4" max="4" width="1.9140625" style="145" customWidth="1"/>
    <col min="5" max="5" width="6.6640625" style="145" bestFit="1" customWidth="1"/>
    <col min="6" max="7" width="5.58203125" style="145" customWidth="1"/>
    <col min="8" max="8" width="7.58203125" style="145" bestFit="1" customWidth="1"/>
    <col min="9" max="9" width="1.9140625" style="145" customWidth="1"/>
    <col min="10" max="12" width="5.58203125" style="145" customWidth="1"/>
    <col min="13" max="13" width="7.58203125" style="145" customWidth="1"/>
    <col min="14" max="14" width="10.6640625" style="145" customWidth="1"/>
    <col min="15" max="15" width="4.9140625" style="145" customWidth="1"/>
    <col min="16" max="16384" width="7.6640625" style="145"/>
  </cols>
  <sheetData>
    <row r="1" spans="1:14" s="141" customFormat="1" ht="12.75" x14ac:dyDescent="0.2">
      <c r="A1" s="561" t="s">
        <v>277</v>
      </c>
      <c r="B1" s="561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140"/>
    </row>
    <row r="2" spans="1:14" s="141" customFormat="1" ht="12.75" x14ac:dyDescent="0.2">
      <c r="A2" s="563" t="s">
        <v>105</v>
      </c>
      <c r="B2" s="563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142"/>
    </row>
    <row r="3" spans="1:14" s="141" customFormat="1" ht="12.75" x14ac:dyDescent="0.2">
      <c r="A3" s="563" t="s">
        <v>106</v>
      </c>
      <c r="B3" s="563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142"/>
    </row>
    <row r="4" spans="1:14" s="141" customFormat="1" ht="12" x14ac:dyDescent="0.2">
      <c r="A4" s="143"/>
      <c r="B4" s="143"/>
      <c r="C4" s="144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2" x14ac:dyDescent="0.2">
      <c r="B5" s="146" t="s">
        <v>108</v>
      </c>
      <c r="D5" s="146" t="s">
        <v>108</v>
      </c>
      <c r="E5" s="148" t="s">
        <v>107</v>
      </c>
      <c r="F5" s="148"/>
      <c r="G5" s="148"/>
      <c r="H5" s="148"/>
      <c r="I5" s="146" t="s">
        <v>108</v>
      </c>
      <c r="J5" s="148" t="s">
        <v>250</v>
      </c>
      <c r="K5" s="148"/>
      <c r="L5" s="148"/>
      <c r="M5" s="148"/>
    </row>
    <row r="6" spans="1:14" ht="12" x14ac:dyDescent="0.2">
      <c r="A6" s="149"/>
      <c r="B6" s="150" t="s">
        <v>108</v>
      </c>
      <c r="C6" s="151"/>
      <c r="D6" s="150" t="s">
        <v>108</v>
      </c>
      <c r="E6" s="152"/>
      <c r="F6" s="152" t="s">
        <v>109</v>
      </c>
      <c r="G6" s="152" t="s">
        <v>109</v>
      </c>
      <c r="H6" s="152" t="s">
        <v>110</v>
      </c>
      <c r="I6" s="150" t="s">
        <v>108</v>
      </c>
      <c r="J6" s="152"/>
      <c r="K6" s="152" t="s">
        <v>109</v>
      </c>
      <c r="L6" s="152" t="s">
        <v>109</v>
      </c>
      <c r="M6" s="152" t="s">
        <v>110</v>
      </c>
      <c r="N6" s="147"/>
    </row>
    <row r="7" spans="1:14" ht="13.5" x14ac:dyDescent="0.2">
      <c r="A7" s="153" t="s">
        <v>111</v>
      </c>
      <c r="B7" s="154" t="s">
        <v>108</v>
      </c>
      <c r="C7" s="155" t="s">
        <v>112</v>
      </c>
      <c r="D7" s="154" t="s">
        <v>108</v>
      </c>
      <c r="E7" s="155" t="s">
        <v>113</v>
      </c>
      <c r="F7" s="155" t="s">
        <v>114</v>
      </c>
      <c r="G7" s="155" t="s">
        <v>115</v>
      </c>
      <c r="H7" s="155" t="s">
        <v>114</v>
      </c>
      <c r="I7" s="154" t="s">
        <v>108</v>
      </c>
      <c r="J7" s="155" t="s">
        <v>113</v>
      </c>
      <c r="K7" s="155" t="s">
        <v>114</v>
      </c>
      <c r="L7" s="155" t="s">
        <v>115</v>
      </c>
      <c r="M7" s="155" t="s">
        <v>114</v>
      </c>
      <c r="N7" s="147"/>
    </row>
    <row r="8" spans="1:14" ht="12" x14ac:dyDescent="0.2">
      <c r="A8" s="156"/>
      <c r="B8" s="157"/>
      <c r="C8" s="158"/>
      <c r="D8" s="157"/>
      <c r="E8" s="158"/>
      <c r="F8" s="158"/>
      <c r="G8" s="158"/>
      <c r="H8" s="158"/>
      <c r="I8" s="157"/>
      <c r="J8" s="158"/>
      <c r="K8" s="158"/>
      <c r="L8" s="158"/>
      <c r="M8" s="158"/>
      <c r="N8" s="147"/>
    </row>
    <row r="9" spans="1:14" ht="13.5" x14ac:dyDescent="0.2">
      <c r="A9" s="159" t="s">
        <v>116</v>
      </c>
      <c r="B9" s="160" t="s">
        <v>108</v>
      </c>
      <c r="C9" s="161"/>
      <c r="D9" s="160" t="s">
        <v>108</v>
      </c>
      <c r="E9" s="162"/>
      <c r="F9" s="162"/>
      <c r="G9" s="162"/>
      <c r="H9" s="141"/>
      <c r="I9" s="160" t="s">
        <v>108</v>
      </c>
      <c r="J9" s="162"/>
      <c r="K9" s="162"/>
      <c r="L9" s="162"/>
      <c r="M9" s="162"/>
    </row>
    <row r="10" spans="1:14" ht="12" x14ac:dyDescent="0.2">
      <c r="A10" s="141" t="s">
        <v>117</v>
      </c>
      <c r="B10" s="163" t="s">
        <v>108</v>
      </c>
      <c r="C10" s="164">
        <v>80</v>
      </c>
      <c r="D10" s="163" t="s">
        <v>108</v>
      </c>
      <c r="E10" s="165">
        <v>107</v>
      </c>
      <c r="F10" s="165">
        <v>98</v>
      </c>
      <c r="G10" s="165">
        <v>85</v>
      </c>
      <c r="H10" s="166">
        <v>0.86734693877551017</v>
      </c>
      <c r="I10" s="163" t="s">
        <v>108</v>
      </c>
      <c r="J10" s="165">
        <v>95</v>
      </c>
      <c r="K10" s="165">
        <v>85</v>
      </c>
      <c r="L10" s="165">
        <v>74</v>
      </c>
      <c r="M10" s="166">
        <v>0.87058823529411766</v>
      </c>
    </row>
    <row r="11" spans="1:14" ht="12" x14ac:dyDescent="0.2">
      <c r="A11" s="141" t="s">
        <v>61</v>
      </c>
      <c r="B11" s="163" t="s">
        <v>108</v>
      </c>
      <c r="C11" s="167"/>
      <c r="D11" s="163" t="s">
        <v>108</v>
      </c>
      <c r="E11" s="167"/>
      <c r="F11" s="167"/>
      <c r="G11" s="167"/>
      <c r="H11" s="166"/>
      <c r="I11" s="163" t="s">
        <v>108</v>
      </c>
      <c r="J11" s="165"/>
      <c r="K11" s="165"/>
      <c r="L11" s="165"/>
      <c r="M11" s="166"/>
    </row>
    <row r="12" spans="1:14" ht="12" x14ac:dyDescent="0.2">
      <c r="A12" s="168" t="s">
        <v>118</v>
      </c>
      <c r="B12" s="163" t="s">
        <v>108</v>
      </c>
      <c r="C12" s="165">
        <v>100</v>
      </c>
      <c r="D12" s="163" t="s">
        <v>108</v>
      </c>
      <c r="E12" s="165">
        <v>107</v>
      </c>
      <c r="F12" s="165">
        <v>90</v>
      </c>
      <c r="G12" s="165">
        <v>82</v>
      </c>
      <c r="H12" s="166">
        <v>0.91111111111111109</v>
      </c>
      <c r="I12" s="163" t="s">
        <v>108</v>
      </c>
      <c r="J12" s="165">
        <v>86</v>
      </c>
      <c r="K12" s="165">
        <v>77</v>
      </c>
      <c r="L12" s="165">
        <v>72</v>
      </c>
      <c r="M12" s="166">
        <v>0.93506493506493504</v>
      </c>
    </row>
    <row r="13" spans="1:14" ht="12" x14ac:dyDescent="0.2">
      <c r="A13" s="168" t="s">
        <v>119</v>
      </c>
      <c r="B13" s="163" t="s">
        <v>108</v>
      </c>
      <c r="C13" s="165">
        <v>25</v>
      </c>
      <c r="D13" s="163" t="s">
        <v>108</v>
      </c>
      <c r="E13" s="165">
        <v>20</v>
      </c>
      <c r="F13" s="165">
        <v>14</v>
      </c>
      <c r="G13" s="165">
        <v>9</v>
      </c>
      <c r="H13" s="166">
        <v>0.6428571428571429</v>
      </c>
      <c r="I13" s="163" t="s">
        <v>108</v>
      </c>
      <c r="J13" s="165">
        <v>12</v>
      </c>
      <c r="K13" s="165">
        <v>11</v>
      </c>
      <c r="L13" s="165">
        <v>8</v>
      </c>
      <c r="M13" s="166">
        <v>0.72727272727272729</v>
      </c>
    </row>
    <row r="14" spans="1:14" ht="13.5" x14ac:dyDescent="0.2">
      <c r="A14" s="141" t="s">
        <v>120</v>
      </c>
      <c r="B14" s="163" t="s">
        <v>108</v>
      </c>
      <c r="C14" s="169">
        <v>400</v>
      </c>
      <c r="D14" s="163" t="s">
        <v>108</v>
      </c>
      <c r="E14" s="165">
        <v>730</v>
      </c>
      <c r="F14" s="165">
        <v>589</v>
      </c>
      <c r="G14" s="165">
        <v>474</v>
      </c>
      <c r="H14" s="166">
        <v>0.8047538200339559</v>
      </c>
      <c r="I14" s="163" t="s">
        <v>108</v>
      </c>
      <c r="J14" s="165">
        <v>628</v>
      </c>
      <c r="K14" s="165">
        <v>451</v>
      </c>
      <c r="L14" s="165">
        <v>362</v>
      </c>
      <c r="M14" s="166">
        <v>0.80266075388026603</v>
      </c>
    </row>
    <row r="15" spans="1:14" ht="12" x14ac:dyDescent="0.2">
      <c r="A15" s="170" t="s">
        <v>121</v>
      </c>
      <c r="B15" s="163" t="s">
        <v>108</v>
      </c>
      <c r="C15" s="169">
        <v>40</v>
      </c>
      <c r="D15" s="163" t="s">
        <v>108</v>
      </c>
      <c r="E15" s="165">
        <v>28</v>
      </c>
      <c r="F15" s="165">
        <v>28</v>
      </c>
      <c r="G15" s="165">
        <v>25</v>
      </c>
      <c r="H15" s="166">
        <v>0.8928571428571429</v>
      </c>
      <c r="I15" s="163" t="s">
        <v>108</v>
      </c>
      <c r="J15" s="171">
        <v>30</v>
      </c>
      <c r="K15" s="171">
        <v>30</v>
      </c>
      <c r="L15" s="171">
        <v>29</v>
      </c>
      <c r="M15" s="166">
        <v>0.96666666666666667</v>
      </c>
    </row>
    <row r="16" spans="1:14" ht="12" x14ac:dyDescent="0.2">
      <c r="A16" s="172" t="s">
        <v>48</v>
      </c>
      <c r="B16" s="173"/>
      <c r="C16" s="174" t="s">
        <v>9</v>
      </c>
      <c r="D16" s="173"/>
      <c r="E16" s="169">
        <v>1591</v>
      </c>
      <c r="F16" s="169">
        <v>1477</v>
      </c>
      <c r="G16" s="169">
        <v>640</v>
      </c>
      <c r="H16" s="175">
        <v>0.43331076506431959</v>
      </c>
      <c r="I16" s="173"/>
      <c r="J16" s="169">
        <v>1510</v>
      </c>
      <c r="K16" s="169">
        <v>1366</v>
      </c>
      <c r="L16" s="169">
        <v>663</v>
      </c>
      <c r="M16" s="175">
        <v>0.48535871156661786</v>
      </c>
    </row>
    <row r="17" spans="1:14" ht="12" x14ac:dyDescent="0.2">
      <c r="A17" s="141" t="s">
        <v>21</v>
      </c>
      <c r="B17" s="163" t="s">
        <v>108</v>
      </c>
      <c r="C17" s="169">
        <v>60</v>
      </c>
      <c r="D17" s="163" t="s">
        <v>108</v>
      </c>
      <c r="E17" s="165">
        <v>90</v>
      </c>
      <c r="F17" s="165">
        <v>60</v>
      </c>
      <c r="G17" s="165">
        <v>51</v>
      </c>
      <c r="H17" s="166">
        <v>0.85</v>
      </c>
      <c r="I17" s="163" t="s">
        <v>108</v>
      </c>
      <c r="J17" s="165">
        <v>81</v>
      </c>
      <c r="K17" s="165">
        <v>60</v>
      </c>
      <c r="L17" s="165">
        <v>55</v>
      </c>
      <c r="M17" s="166">
        <v>0.91666666666666663</v>
      </c>
    </row>
    <row r="18" spans="1:14" ht="12" x14ac:dyDescent="0.2">
      <c r="A18" s="168" t="s">
        <v>122</v>
      </c>
      <c r="B18" s="163"/>
      <c r="C18" s="169">
        <v>15</v>
      </c>
      <c r="D18" s="163"/>
      <c r="E18" s="165">
        <v>11</v>
      </c>
      <c r="F18" s="165">
        <v>11</v>
      </c>
      <c r="G18" s="165">
        <v>11</v>
      </c>
      <c r="H18" s="166">
        <v>1</v>
      </c>
      <c r="I18" s="163"/>
      <c r="J18" s="171">
        <v>13</v>
      </c>
      <c r="K18" s="171">
        <v>13</v>
      </c>
      <c r="L18" s="171">
        <v>13</v>
      </c>
      <c r="M18" s="166">
        <v>1</v>
      </c>
    </row>
    <row r="19" spans="1:14" ht="12" x14ac:dyDescent="0.2">
      <c r="A19" s="141" t="s">
        <v>49</v>
      </c>
      <c r="B19" s="163" t="s">
        <v>108</v>
      </c>
      <c r="C19" s="174" t="s">
        <v>9</v>
      </c>
      <c r="D19" s="163" t="s">
        <v>108</v>
      </c>
      <c r="E19" s="165">
        <v>6581</v>
      </c>
      <c r="F19" s="165">
        <v>5440</v>
      </c>
      <c r="G19" s="165">
        <v>3807</v>
      </c>
      <c r="H19" s="166">
        <v>0.69981617647058825</v>
      </c>
      <c r="I19" s="163" t="s">
        <v>108</v>
      </c>
      <c r="J19" s="165">
        <v>6883</v>
      </c>
      <c r="K19" s="165">
        <v>5894</v>
      </c>
      <c r="L19" s="165">
        <v>4100</v>
      </c>
      <c r="M19" s="166">
        <v>0.69562266711910414</v>
      </c>
    </row>
    <row r="20" spans="1:14" ht="12" x14ac:dyDescent="0.2">
      <c r="A20" s="162"/>
      <c r="B20" s="160"/>
      <c r="C20" s="176"/>
      <c r="D20" s="160"/>
      <c r="E20" s="167"/>
      <c r="F20" s="167"/>
      <c r="G20" s="167"/>
      <c r="H20" s="166"/>
      <c r="I20" s="160"/>
      <c r="J20" s="165"/>
      <c r="K20" s="165"/>
      <c r="L20" s="165"/>
      <c r="M20" s="177"/>
    </row>
    <row r="21" spans="1:14" ht="13.5" x14ac:dyDescent="0.2">
      <c r="A21" s="178" t="s">
        <v>251</v>
      </c>
      <c r="B21" s="160"/>
      <c r="C21" s="179"/>
      <c r="D21" s="160"/>
      <c r="E21" s="167"/>
      <c r="F21" s="167"/>
      <c r="G21" s="167"/>
      <c r="H21" s="166"/>
      <c r="I21" s="160"/>
      <c r="J21" s="165"/>
      <c r="K21" s="165"/>
      <c r="L21" s="165"/>
      <c r="M21" s="177"/>
    </row>
    <row r="22" spans="1:14" ht="12" x14ac:dyDescent="0.2">
      <c r="A22" s="172" t="s">
        <v>123</v>
      </c>
      <c r="B22" s="163"/>
      <c r="C22" s="174" t="s">
        <v>124</v>
      </c>
      <c r="D22" s="163"/>
      <c r="E22" s="165">
        <v>326</v>
      </c>
      <c r="F22" s="165">
        <v>250</v>
      </c>
      <c r="G22" s="165">
        <v>178</v>
      </c>
      <c r="H22" s="166">
        <v>0.71199999999999997</v>
      </c>
      <c r="I22" s="163"/>
      <c r="J22" s="171">
        <v>209</v>
      </c>
      <c r="K22" s="171">
        <v>153</v>
      </c>
      <c r="L22" s="171">
        <v>114</v>
      </c>
      <c r="M22" s="166">
        <v>0.74509803921568629</v>
      </c>
    </row>
    <row r="23" spans="1:14" ht="12" x14ac:dyDescent="0.2">
      <c r="A23" s="141"/>
      <c r="B23" s="160"/>
      <c r="C23" s="174"/>
      <c r="D23" s="160"/>
      <c r="E23" s="165"/>
      <c r="F23" s="144"/>
      <c r="G23" s="165"/>
      <c r="H23" s="166"/>
      <c r="I23" s="160"/>
      <c r="J23" s="141"/>
      <c r="K23" s="141"/>
      <c r="L23" s="141"/>
      <c r="M23" s="180"/>
    </row>
    <row r="24" spans="1:14" ht="13.5" x14ac:dyDescent="0.2">
      <c r="A24" s="178" t="s">
        <v>125</v>
      </c>
      <c r="B24" s="160"/>
      <c r="C24" s="174"/>
      <c r="D24" s="160"/>
      <c r="E24" s="165"/>
      <c r="F24" s="144"/>
      <c r="G24" s="165"/>
      <c r="H24" s="166"/>
      <c r="I24" s="160"/>
      <c r="J24" s="141"/>
      <c r="K24" s="141"/>
      <c r="L24" s="141"/>
      <c r="M24" s="180"/>
    </row>
    <row r="25" spans="1:14" ht="12" x14ac:dyDescent="0.2">
      <c r="A25" s="141" t="s">
        <v>126</v>
      </c>
      <c r="B25" s="160"/>
      <c r="C25" s="174" t="s">
        <v>124</v>
      </c>
      <c r="D25" s="160"/>
      <c r="E25" s="169">
        <v>32</v>
      </c>
      <c r="F25" s="169">
        <v>21</v>
      </c>
      <c r="G25" s="169">
        <v>15</v>
      </c>
      <c r="H25" s="166">
        <v>0.7142857142857143</v>
      </c>
      <c r="I25" s="160"/>
      <c r="J25" s="174" t="s">
        <v>9</v>
      </c>
      <c r="K25" s="174" t="s">
        <v>9</v>
      </c>
      <c r="L25" s="174" t="s">
        <v>9</v>
      </c>
      <c r="M25" s="174" t="s">
        <v>9</v>
      </c>
    </row>
    <row r="26" spans="1:14" ht="12" x14ac:dyDescent="0.2">
      <c r="A26" s="172" t="s">
        <v>47</v>
      </c>
      <c r="B26" s="160"/>
      <c r="C26" s="174" t="s">
        <v>124</v>
      </c>
      <c r="D26" s="160"/>
      <c r="E26" s="165">
        <v>11</v>
      </c>
      <c r="F26" s="165">
        <v>5</v>
      </c>
      <c r="G26" s="165">
        <v>5</v>
      </c>
      <c r="H26" s="166">
        <v>1</v>
      </c>
      <c r="I26" s="160"/>
      <c r="J26" s="174" t="s">
        <v>9</v>
      </c>
      <c r="K26" s="174" t="s">
        <v>9</v>
      </c>
      <c r="L26" s="174" t="s">
        <v>9</v>
      </c>
      <c r="M26" s="174" t="s">
        <v>9</v>
      </c>
    </row>
    <row r="27" spans="1:14" ht="12" x14ac:dyDescent="0.2">
      <c r="A27" s="141" t="s">
        <v>16</v>
      </c>
      <c r="B27" s="160"/>
      <c r="C27" s="174" t="s">
        <v>124</v>
      </c>
      <c r="D27" s="160"/>
      <c r="E27" s="171">
        <v>24</v>
      </c>
      <c r="F27" s="171">
        <v>17</v>
      </c>
      <c r="G27" s="171">
        <v>14</v>
      </c>
      <c r="H27" s="166">
        <v>0.82352941176470584</v>
      </c>
      <c r="I27" s="160"/>
      <c r="J27" s="174" t="s">
        <v>9</v>
      </c>
      <c r="K27" s="174" t="s">
        <v>9</v>
      </c>
      <c r="L27" s="174" t="s">
        <v>9</v>
      </c>
      <c r="M27" s="174" t="s">
        <v>9</v>
      </c>
    </row>
    <row r="28" spans="1:14" ht="12" x14ac:dyDescent="0.2">
      <c r="A28" s="141" t="s">
        <v>84</v>
      </c>
      <c r="B28" s="160"/>
      <c r="C28" s="174" t="s">
        <v>124</v>
      </c>
      <c r="D28" s="160"/>
      <c r="E28" s="165">
        <v>22</v>
      </c>
      <c r="F28" s="165">
        <v>17</v>
      </c>
      <c r="G28" s="165">
        <v>10</v>
      </c>
      <c r="H28" s="166">
        <v>0.58823529411764708</v>
      </c>
      <c r="I28" s="160"/>
      <c r="J28" s="174" t="s">
        <v>9</v>
      </c>
      <c r="K28" s="174" t="s">
        <v>9</v>
      </c>
      <c r="L28" s="174" t="s">
        <v>9</v>
      </c>
      <c r="M28" s="174" t="s">
        <v>9</v>
      </c>
    </row>
    <row r="29" spans="1:14" ht="12" x14ac:dyDescent="0.2">
      <c r="A29" s="141" t="s">
        <v>24</v>
      </c>
      <c r="B29" s="181" t="s">
        <v>108</v>
      </c>
      <c r="C29" s="174" t="s">
        <v>124</v>
      </c>
      <c r="D29" s="181" t="s">
        <v>108</v>
      </c>
      <c r="E29" s="165">
        <v>419</v>
      </c>
      <c r="F29" s="165">
        <v>355</v>
      </c>
      <c r="G29" s="165">
        <v>251</v>
      </c>
      <c r="H29" s="166">
        <v>0.70704225352112671</v>
      </c>
      <c r="I29" s="181" t="s">
        <v>108</v>
      </c>
      <c r="J29" s="174" t="s">
        <v>9</v>
      </c>
      <c r="K29" s="174" t="s">
        <v>9</v>
      </c>
      <c r="L29" s="174" t="s">
        <v>9</v>
      </c>
      <c r="M29" s="174" t="s">
        <v>9</v>
      </c>
    </row>
    <row r="30" spans="1:14" ht="12" x14ac:dyDescent="0.2">
      <c r="A30" s="141"/>
      <c r="B30" s="146"/>
      <c r="C30" s="176"/>
      <c r="D30" s="146"/>
      <c r="E30" s="165"/>
      <c r="F30" s="165"/>
      <c r="G30" s="165"/>
      <c r="H30" s="166"/>
      <c r="I30" s="146"/>
      <c r="J30" s="141"/>
      <c r="K30" s="141"/>
      <c r="L30" s="141"/>
      <c r="M30" s="180"/>
    </row>
    <row r="31" spans="1:14" ht="12" x14ac:dyDescent="0.2">
      <c r="A31" s="182" t="s">
        <v>127</v>
      </c>
      <c r="B31" s="183" t="s">
        <v>108</v>
      </c>
      <c r="C31" s="184"/>
      <c r="D31" s="183" t="s">
        <v>108</v>
      </c>
      <c r="E31" s="185">
        <v>10099</v>
      </c>
      <c r="F31" s="185">
        <v>8472</v>
      </c>
      <c r="G31" s="185">
        <v>5657</v>
      </c>
      <c r="H31" s="186">
        <v>0.66772898961284233</v>
      </c>
      <c r="I31" s="187" t="s">
        <v>108</v>
      </c>
      <c r="J31" s="185">
        <v>9547</v>
      </c>
      <c r="K31" s="185">
        <v>8140</v>
      </c>
      <c r="L31" s="185">
        <v>5490</v>
      </c>
      <c r="M31" s="186">
        <v>0.6744471744471745</v>
      </c>
      <c r="N31" s="188"/>
    </row>
    <row r="32" spans="1:14" ht="12" x14ac:dyDescent="0.2">
      <c r="A32" s="141"/>
      <c r="B32" s="146"/>
      <c r="C32" s="189"/>
      <c r="D32" s="146"/>
      <c r="E32" s="159"/>
      <c r="F32" s="159"/>
      <c r="G32" s="159"/>
      <c r="H32" s="159"/>
      <c r="I32" s="146"/>
      <c r="J32" s="159"/>
      <c r="K32" s="159"/>
      <c r="L32" s="159"/>
      <c r="M32" s="159"/>
      <c r="N32" s="159"/>
    </row>
    <row r="33" spans="1:14" ht="12" x14ac:dyDescent="0.2">
      <c r="A33" s="162"/>
      <c r="B33" s="160"/>
      <c r="C33" s="190"/>
      <c r="D33" s="160"/>
      <c r="E33" s="191"/>
      <c r="F33" s="191"/>
      <c r="G33" s="191"/>
      <c r="H33" s="191"/>
      <c r="I33" s="160"/>
      <c r="J33" s="191"/>
      <c r="K33" s="191"/>
      <c r="L33" s="191"/>
      <c r="M33" s="191"/>
      <c r="N33" s="159"/>
    </row>
    <row r="34" spans="1:14" ht="13.5" x14ac:dyDescent="0.2">
      <c r="A34" s="159" t="s">
        <v>128</v>
      </c>
      <c r="B34" s="160" t="s">
        <v>108</v>
      </c>
      <c r="C34" s="184"/>
      <c r="D34" s="160" t="s">
        <v>108</v>
      </c>
      <c r="E34" s="141"/>
      <c r="F34" s="141"/>
      <c r="G34" s="141"/>
      <c r="H34" s="141"/>
      <c r="I34" s="160" t="s">
        <v>108</v>
      </c>
      <c r="J34" s="162"/>
      <c r="K34" s="162"/>
      <c r="L34" s="162"/>
      <c r="M34" s="162"/>
      <c r="N34" s="159"/>
    </row>
    <row r="35" spans="1:14" ht="12" x14ac:dyDescent="0.2">
      <c r="A35" s="172" t="s">
        <v>10</v>
      </c>
      <c r="B35" s="160"/>
      <c r="C35" s="174" t="s">
        <v>9</v>
      </c>
      <c r="D35" s="160"/>
      <c r="E35" s="165">
        <v>1018</v>
      </c>
      <c r="F35" s="165">
        <v>771</v>
      </c>
      <c r="G35" s="165">
        <v>501</v>
      </c>
      <c r="H35" s="166">
        <v>0.64980544747081714</v>
      </c>
      <c r="I35" s="160"/>
      <c r="J35" s="165">
        <v>994</v>
      </c>
      <c r="K35" s="165">
        <v>805</v>
      </c>
      <c r="L35" s="165">
        <v>511</v>
      </c>
      <c r="M35" s="166">
        <v>0.63478260869565217</v>
      </c>
      <c r="N35" s="159"/>
    </row>
    <row r="36" spans="1:14" ht="12" x14ac:dyDescent="0.2">
      <c r="A36" s="168" t="s">
        <v>129</v>
      </c>
      <c r="B36" s="160"/>
      <c r="C36" s="176"/>
      <c r="D36" s="160"/>
      <c r="E36" s="174" t="s">
        <v>9</v>
      </c>
      <c r="F36" s="174" t="s">
        <v>9</v>
      </c>
      <c r="G36" s="165">
        <v>989</v>
      </c>
      <c r="H36" s="192" t="s">
        <v>130</v>
      </c>
      <c r="I36" s="160"/>
      <c r="J36" s="174" t="s">
        <v>9</v>
      </c>
      <c r="K36" s="174" t="s">
        <v>9</v>
      </c>
      <c r="L36" s="165">
        <v>942</v>
      </c>
      <c r="M36" s="192" t="s">
        <v>130</v>
      </c>
      <c r="N36" s="159"/>
    </row>
    <row r="37" spans="1:14" ht="12" x14ac:dyDescent="0.25">
      <c r="A37" s="141" t="s">
        <v>24</v>
      </c>
      <c r="B37" s="160" t="s">
        <v>108</v>
      </c>
      <c r="C37" s="174" t="s">
        <v>9</v>
      </c>
      <c r="D37" s="160" t="s">
        <v>108</v>
      </c>
      <c r="E37" s="165">
        <v>717</v>
      </c>
      <c r="F37" s="165">
        <v>549</v>
      </c>
      <c r="G37" s="165">
        <v>326</v>
      </c>
      <c r="H37" s="166">
        <v>0.59380692167577409</v>
      </c>
      <c r="I37" s="160" t="s">
        <v>108</v>
      </c>
      <c r="J37" s="165">
        <v>742</v>
      </c>
      <c r="K37" s="165">
        <v>567</v>
      </c>
      <c r="L37" s="165">
        <v>343</v>
      </c>
      <c r="M37" s="166">
        <v>0.60493827160493829</v>
      </c>
      <c r="N37" s="159"/>
    </row>
    <row r="38" spans="1:14" ht="12" x14ac:dyDescent="0.25">
      <c r="A38" s="168" t="s">
        <v>129</v>
      </c>
      <c r="B38" s="160"/>
      <c r="C38" s="176"/>
      <c r="D38" s="160"/>
      <c r="E38" s="174" t="s">
        <v>9</v>
      </c>
      <c r="F38" s="174" t="s">
        <v>9</v>
      </c>
      <c r="G38" s="165">
        <v>793</v>
      </c>
      <c r="H38" s="192" t="s">
        <v>130</v>
      </c>
      <c r="I38" s="160"/>
      <c r="J38" s="174" t="s">
        <v>9</v>
      </c>
      <c r="K38" s="174" t="s">
        <v>9</v>
      </c>
      <c r="L38" s="165">
        <v>867</v>
      </c>
      <c r="M38" s="192" t="s">
        <v>130</v>
      </c>
      <c r="N38" s="159"/>
    </row>
    <row r="39" spans="1:14" ht="12" x14ac:dyDescent="0.25">
      <c r="A39" s="168"/>
      <c r="B39" s="160"/>
      <c r="C39" s="176"/>
      <c r="D39" s="160"/>
      <c r="E39" s="193"/>
      <c r="F39" s="193"/>
      <c r="G39" s="141"/>
      <c r="H39" s="194"/>
      <c r="I39" s="160"/>
      <c r="J39" s="193"/>
      <c r="K39" s="193"/>
      <c r="L39" s="141"/>
      <c r="M39" s="194"/>
      <c r="N39" s="159"/>
    </row>
    <row r="40" spans="1:14" ht="12" x14ac:dyDescent="0.25">
      <c r="A40" s="141"/>
      <c r="B40" s="160"/>
      <c r="C40" s="190"/>
      <c r="D40" s="160"/>
      <c r="E40" s="191"/>
      <c r="F40" s="191"/>
      <c r="G40" s="191"/>
      <c r="H40" s="191"/>
      <c r="I40" s="160"/>
      <c r="J40" s="191"/>
      <c r="K40" s="191"/>
      <c r="L40" s="191"/>
      <c r="M40" s="191"/>
      <c r="N40" s="159"/>
    </row>
    <row r="41" spans="1:14" x14ac:dyDescent="0.25">
      <c r="A41" s="141"/>
      <c r="B41" s="160" t="s">
        <v>108</v>
      </c>
      <c r="C41" s="189"/>
      <c r="D41" s="160" t="s">
        <v>108</v>
      </c>
      <c r="E41" s="148" t="s">
        <v>107</v>
      </c>
      <c r="F41" s="148"/>
      <c r="G41" s="148"/>
      <c r="H41" s="148"/>
      <c r="I41" s="160" t="s">
        <v>108</v>
      </c>
      <c r="J41" s="148" t="s">
        <v>250</v>
      </c>
      <c r="K41" s="148"/>
      <c r="L41" s="148"/>
      <c r="M41" s="148"/>
      <c r="N41" s="195"/>
    </row>
    <row r="42" spans="1:14" x14ac:dyDescent="0.25">
      <c r="A42" s="172"/>
      <c r="B42" s="160" t="s">
        <v>108</v>
      </c>
      <c r="C42" s="184"/>
      <c r="D42" s="160" t="s">
        <v>108</v>
      </c>
      <c r="E42" s="152"/>
      <c r="F42" s="152" t="s">
        <v>109</v>
      </c>
      <c r="G42" s="152" t="s">
        <v>109</v>
      </c>
      <c r="H42" s="152" t="s">
        <v>131</v>
      </c>
      <c r="I42" s="196" t="s">
        <v>108</v>
      </c>
      <c r="J42" s="152"/>
      <c r="K42" s="152" t="s">
        <v>109</v>
      </c>
      <c r="L42" s="152" t="s">
        <v>109</v>
      </c>
      <c r="M42" s="152" t="s">
        <v>131</v>
      </c>
      <c r="N42" s="147"/>
    </row>
    <row r="43" spans="1:14" ht="13.5" x14ac:dyDescent="0.25">
      <c r="A43" s="153" t="s">
        <v>111</v>
      </c>
      <c r="B43" s="197" t="s">
        <v>108</v>
      </c>
      <c r="C43" s="198" t="s">
        <v>112</v>
      </c>
      <c r="D43" s="197" t="s">
        <v>108</v>
      </c>
      <c r="E43" s="155" t="s">
        <v>113</v>
      </c>
      <c r="F43" s="155" t="s">
        <v>114</v>
      </c>
      <c r="G43" s="155" t="s">
        <v>115</v>
      </c>
      <c r="H43" s="155" t="s">
        <v>132</v>
      </c>
      <c r="I43" s="199" t="s">
        <v>108</v>
      </c>
      <c r="J43" s="155" t="s">
        <v>113</v>
      </c>
      <c r="K43" s="155" t="s">
        <v>114</v>
      </c>
      <c r="L43" s="155" t="s">
        <v>115</v>
      </c>
      <c r="M43" s="155" t="s">
        <v>132</v>
      </c>
      <c r="N43" s="147"/>
    </row>
    <row r="44" spans="1:14" x14ac:dyDescent="0.25">
      <c r="A44" s="156"/>
      <c r="B44" s="200"/>
      <c r="C44" s="201"/>
      <c r="D44" s="200"/>
      <c r="E44" s="202"/>
      <c r="F44" s="202"/>
      <c r="G44" s="202"/>
      <c r="H44" s="202"/>
      <c r="I44" s="200"/>
      <c r="J44" s="202"/>
      <c r="K44" s="202"/>
      <c r="L44" s="202"/>
      <c r="M44" s="202"/>
      <c r="N44" s="147"/>
    </row>
    <row r="45" spans="1:14" ht="13.5" x14ac:dyDescent="0.25">
      <c r="A45" s="159" t="s">
        <v>133</v>
      </c>
      <c r="B45" s="160" t="s">
        <v>108</v>
      </c>
      <c r="C45" s="203"/>
      <c r="D45" s="160" t="s">
        <v>108</v>
      </c>
      <c r="E45" s="204"/>
      <c r="F45" s="204"/>
      <c r="G45" s="204"/>
      <c r="H45" s="204"/>
      <c r="I45" s="160" t="s">
        <v>108</v>
      </c>
      <c r="J45" s="204"/>
      <c r="K45" s="204"/>
      <c r="L45" s="204"/>
      <c r="M45" s="204"/>
    </row>
    <row r="46" spans="1:14" x14ac:dyDescent="0.25">
      <c r="A46" s="141" t="s">
        <v>126</v>
      </c>
      <c r="B46" s="160" t="s">
        <v>108</v>
      </c>
      <c r="C46" s="169">
        <v>200</v>
      </c>
      <c r="D46" s="160" t="s">
        <v>108</v>
      </c>
      <c r="E46" s="169">
        <v>150</v>
      </c>
      <c r="F46" s="169">
        <v>132</v>
      </c>
      <c r="G46" s="169">
        <v>110</v>
      </c>
      <c r="H46" s="205">
        <v>1.3636363636363635</v>
      </c>
      <c r="I46" s="160" t="s">
        <v>108</v>
      </c>
      <c r="J46" s="165">
        <v>139</v>
      </c>
      <c r="K46" s="165">
        <v>119</v>
      </c>
      <c r="L46" s="165">
        <v>93</v>
      </c>
      <c r="M46" s="205">
        <v>1.4946236559139785</v>
      </c>
    </row>
    <row r="47" spans="1:14" x14ac:dyDescent="0.25">
      <c r="A47" s="170" t="s">
        <v>134</v>
      </c>
      <c r="B47" s="160"/>
      <c r="C47" s="169">
        <v>15</v>
      </c>
      <c r="D47" s="160"/>
      <c r="E47" s="169">
        <v>15</v>
      </c>
      <c r="F47" s="169">
        <v>15</v>
      </c>
      <c r="G47" s="169">
        <v>15</v>
      </c>
      <c r="H47" s="205">
        <v>1</v>
      </c>
      <c r="I47" s="160"/>
      <c r="J47" s="171">
        <v>11</v>
      </c>
      <c r="K47" s="171">
        <v>11</v>
      </c>
      <c r="L47" s="171">
        <v>11</v>
      </c>
      <c r="M47" s="205">
        <v>1</v>
      </c>
    </row>
    <row r="48" spans="1:14" x14ac:dyDescent="0.25">
      <c r="A48" s="141" t="s">
        <v>135</v>
      </c>
      <c r="B48" s="160"/>
      <c r="C48" s="169">
        <v>15</v>
      </c>
      <c r="D48" s="160"/>
      <c r="E48" s="169">
        <v>7</v>
      </c>
      <c r="F48" s="169">
        <v>6</v>
      </c>
      <c r="G48" s="169">
        <v>6</v>
      </c>
      <c r="H48" s="205">
        <v>1.1666666666666667</v>
      </c>
      <c r="I48" s="160"/>
      <c r="J48" s="171">
        <v>5</v>
      </c>
      <c r="K48" s="171">
        <v>4</v>
      </c>
      <c r="L48" s="171">
        <v>4</v>
      </c>
      <c r="M48" s="205">
        <v>1.25</v>
      </c>
    </row>
    <row r="49" spans="1:13" x14ac:dyDescent="0.25">
      <c r="A49" s="172" t="s">
        <v>123</v>
      </c>
      <c r="B49" s="206"/>
      <c r="C49" s="169">
        <v>420</v>
      </c>
      <c r="D49" s="206"/>
      <c r="E49" s="169">
        <v>582</v>
      </c>
      <c r="F49" s="169">
        <v>364</v>
      </c>
      <c r="G49" s="169">
        <v>347</v>
      </c>
      <c r="H49" s="205">
        <v>1.6772334293948126</v>
      </c>
      <c r="I49" s="206"/>
      <c r="J49" s="169">
        <v>675</v>
      </c>
      <c r="K49" s="169">
        <v>437</v>
      </c>
      <c r="L49" s="169">
        <v>424</v>
      </c>
      <c r="M49" s="205">
        <v>1.5919811320754718</v>
      </c>
    </row>
    <row r="50" spans="1:13" ht="13.5" x14ac:dyDescent="0.25">
      <c r="A50" s="170" t="s">
        <v>136</v>
      </c>
      <c r="B50" s="160"/>
      <c r="C50" s="169">
        <v>15</v>
      </c>
      <c r="D50" s="160"/>
      <c r="E50" s="169">
        <v>0</v>
      </c>
      <c r="F50" s="169">
        <v>0</v>
      </c>
      <c r="G50" s="169">
        <v>0</v>
      </c>
      <c r="H50" s="174" t="s">
        <v>9</v>
      </c>
      <c r="I50" s="160"/>
      <c r="J50" s="164">
        <v>12</v>
      </c>
      <c r="K50" s="164">
        <v>12</v>
      </c>
      <c r="L50" s="164">
        <v>12</v>
      </c>
      <c r="M50" s="205">
        <v>1</v>
      </c>
    </row>
    <row r="51" spans="1:13" x14ac:dyDescent="0.25">
      <c r="A51" s="170" t="s">
        <v>137</v>
      </c>
      <c r="B51" s="160"/>
      <c r="C51" s="169">
        <v>50</v>
      </c>
      <c r="D51" s="160"/>
      <c r="E51" s="169">
        <v>46</v>
      </c>
      <c r="F51" s="169">
        <v>38</v>
      </c>
      <c r="G51" s="169">
        <v>37</v>
      </c>
      <c r="H51" s="205">
        <v>1.2432432432432432</v>
      </c>
      <c r="I51" s="160"/>
      <c r="J51" s="165">
        <v>39</v>
      </c>
      <c r="K51" s="165">
        <v>33</v>
      </c>
      <c r="L51" s="165">
        <v>30</v>
      </c>
      <c r="M51" s="205">
        <v>1.3</v>
      </c>
    </row>
    <row r="52" spans="1:13" x14ac:dyDescent="0.25">
      <c r="A52" s="172" t="s">
        <v>47</v>
      </c>
      <c r="B52" s="160" t="s">
        <v>108</v>
      </c>
      <c r="C52" s="169">
        <v>26</v>
      </c>
      <c r="D52" s="160" t="s">
        <v>108</v>
      </c>
      <c r="E52" s="169">
        <v>59</v>
      </c>
      <c r="F52" s="169">
        <v>26</v>
      </c>
      <c r="G52" s="169">
        <v>26</v>
      </c>
      <c r="H52" s="205">
        <v>2.2692307692307692</v>
      </c>
      <c r="I52" s="160" t="s">
        <v>108</v>
      </c>
      <c r="J52" s="165">
        <v>50</v>
      </c>
      <c r="K52" s="165">
        <v>26</v>
      </c>
      <c r="L52" s="165">
        <v>26</v>
      </c>
      <c r="M52" s="205">
        <v>1.9230769230769231</v>
      </c>
    </row>
    <row r="53" spans="1:13" ht="13.5" x14ac:dyDescent="0.25">
      <c r="A53" s="170" t="s">
        <v>138</v>
      </c>
      <c r="B53" s="160"/>
      <c r="C53" s="169">
        <v>10</v>
      </c>
      <c r="D53" s="160"/>
      <c r="E53" s="169">
        <v>1</v>
      </c>
      <c r="F53" s="169">
        <v>1</v>
      </c>
      <c r="G53" s="169">
        <v>0</v>
      </c>
      <c r="H53" s="174" t="s">
        <v>9</v>
      </c>
      <c r="I53" s="160"/>
      <c r="J53" s="164">
        <v>1</v>
      </c>
      <c r="K53" s="164">
        <v>1</v>
      </c>
      <c r="L53" s="164">
        <v>0</v>
      </c>
      <c r="M53" s="174" t="s">
        <v>9</v>
      </c>
    </row>
    <row r="54" spans="1:13" ht="13.5" x14ac:dyDescent="0.25">
      <c r="A54" s="172" t="s">
        <v>139</v>
      </c>
      <c r="B54" s="206" t="s">
        <v>108</v>
      </c>
      <c r="C54" s="169">
        <v>29</v>
      </c>
      <c r="D54" s="206" t="s">
        <v>108</v>
      </c>
      <c r="E54" s="169">
        <v>262</v>
      </c>
      <c r="F54" s="169">
        <v>26</v>
      </c>
      <c r="G54" s="169">
        <v>26</v>
      </c>
      <c r="H54" s="205">
        <v>10.076923076923077</v>
      </c>
      <c r="I54" s="206" t="s">
        <v>108</v>
      </c>
      <c r="J54" s="169">
        <v>247</v>
      </c>
      <c r="K54" s="169">
        <v>29</v>
      </c>
      <c r="L54" s="169">
        <v>29</v>
      </c>
      <c r="M54" s="205">
        <v>8.5172413793103452</v>
      </c>
    </row>
    <row r="55" spans="1:13" x14ac:dyDescent="0.25">
      <c r="A55" s="170" t="s">
        <v>140</v>
      </c>
      <c r="B55" s="160"/>
      <c r="C55" s="171">
        <v>7</v>
      </c>
      <c r="D55" s="160"/>
      <c r="E55" s="169">
        <v>74</v>
      </c>
      <c r="F55" s="169">
        <v>6</v>
      </c>
      <c r="G55" s="169">
        <v>6</v>
      </c>
      <c r="H55" s="205">
        <v>12.333333333333334</v>
      </c>
      <c r="I55" s="160"/>
      <c r="J55" s="165">
        <v>80</v>
      </c>
      <c r="K55" s="165">
        <v>7</v>
      </c>
      <c r="L55" s="165">
        <v>7</v>
      </c>
      <c r="M55" s="205">
        <v>11.428571428571429</v>
      </c>
    </row>
    <row r="56" spans="1:13" ht="13.5" x14ac:dyDescent="0.25">
      <c r="A56" s="172" t="s">
        <v>141</v>
      </c>
      <c r="B56" s="160" t="s">
        <v>108</v>
      </c>
      <c r="C56" s="190"/>
      <c r="D56" s="160" t="s">
        <v>108</v>
      </c>
      <c r="E56" s="172"/>
      <c r="F56" s="172"/>
      <c r="G56" s="172"/>
      <c r="H56" s="207"/>
      <c r="I56" s="160" t="s">
        <v>108</v>
      </c>
      <c r="J56" s="169"/>
      <c r="K56" s="169"/>
      <c r="L56" s="169"/>
      <c r="M56" s="207"/>
    </row>
    <row r="57" spans="1:13" x14ac:dyDescent="0.25">
      <c r="A57" s="208" t="s">
        <v>142</v>
      </c>
      <c r="B57" s="160"/>
      <c r="C57" s="209">
        <v>70</v>
      </c>
      <c r="D57" s="160"/>
      <c r="E57" s="169">
        <v>93</v>
      </c>
      <c r="F57" s="169">
        <v>70</v>
      </c>
      <c r="G57" s="169">
        <v>67</v>
      </c>
      <c r="H57" s="205">
        <v>1.3880597014925373</v>
      </c>
      <c r="I57" s="160"/>
      <c r="J57" s="165">
        <v>91</v>
      </c>
      <c r="K57" s="165">
        <v>66</v>
      </c>
      <c r="L57" s="165">
        <v>59</v>
      </c>
      <c r="M57" s="205">
        <v>1.5423728813559323</v>
      </c>
    </row>
    <row r="58" spans="1:13" x14ac:dyDescent="0.25">
      <c r="A58" s="208" t="s">
        <v>143</v>
      </c>
      <c r="B58" s="160"/>
      <c r="C58" s="209">
        <v>70</v>
      </c>
      <c r="D58" s="160"/>
      <c r="E58" s="169">
        <v>80</v>
      </c>
      <c r="F58" s="169">
        <v>53</v>
      </c>
      <c r="G58" s="169">
        <v>49</v>
      </c>
      <c r="H58" s="205">
        <v>1.6326530612244898</v>
      </c>
      <c r="I58" s="160"/>
      <c r="J58" s="165">
        <v>86</v>
      </c>
      <c r="K58" s="165">
        <v>60</v>
      </c>
      <c r="L58" s="165">
        <v>57</v>
      </c>
      <c r="M58" s="205">
        <v>1.5087719298245614</v>
      </c>
    </row>
    <row r="59" spans="1:13" x14ac:dyDescent="0.25">
      <c r="A59" s="208" t="s">
        <v>144</v>
      </c>
      <c r="B59" s="160" t="s">
        <v>108</v>
      </c>
      <c r="C59" s="209">
        <v>140</v>
      </c>
      <c r="D59" s="160" t="s">
        <v>108</v>
      </c>
      <c r="E59" s="169">
        <v>135</v>
      </c>
      <c r="F59" s="169">
        <v>93</v>
      </c>
      <c r="G59" s="169">
        <v>89</v>
      </c>
      <c r="H59" s="205">
        <v>1.5168539325842696</v>
      </c>
      <c r="I59" s="160" t="s">
        <v>108</v>
      </c>
      <c r="J59" s="171">
        <v>143</v>
      </c>
      <c r="K59" s="171">
        <v>94</v>
      </c>
      <c r="L59" s="171">
        <v>93</v>
      </c>
      <c r="M59" s="205">
        <v>1.5376344086021505</v>
      </c>
    </row>
    <row r="60" spans="1:13" ht="13.5" x14ac:dyDescent="0.25">
      <c r="A60" s="208" t="s">
        <v>145</v>
      </c>
      <c r="B60" s="206"/>
      <c r="C60" s="174" t="s">
        <v>9</v>
      </c>
      <c r="D60" s="206"/>
      <c r="E60" s="169">
        <v>0</v>
      </c>
      <c r="F60" s="169">
        <v>0</v>
      </c>
      <c r="G60" s="169">
        <v>0</v>
      </c>
      <c r="H60" s="174" t="s">
        <v>9</v>
      </c>
      <c r="I60" s="206"/>
      <c r="J60" s="171">
        <v>25</v>
      </c>
      <c r="K60" s="171">
        <v>22</v>
      </c>
      <c r="L60" s="171">
        <v>21</v>
      </c>
      <c r="M60" s="205">
        <v>1.1904761904761905</v>
      </c>
    </row>
    <row r="61" spans="1:13" x14ac:dyDescent="0.25">
      <c r="A61" s="208" t="s">
        <v>146</v>
      </c>
      <c r="B61" s="160" t="s">
        <v>108</v>
      </c>
      <c r="C61" s="174" t="s">
        <v>9</v>
      </c>
      <c r="D61" s="160" t="s">
        <v>108</v>
      </c>
      <c r="E61" s="169">
        <v>284</v>
      </c>
      <c r="F61" s="169">
        <v>271</v>
      </c>
      <c r="G61" s="169">
        <v>140</v>
      </c>
      <c r="H61" s="205">
        <v>2.0285714285714285</v>
      </c>
      <c r="I61" s="160" t="s">
        <v>108</v>
      </c>
      <c r="J61" s="209">
        <v>269</v>
      </c>
      <c r="K61" s="209">
        <v>249</v>
      </c>
      <c r="L61" s="209">
        <v>129</v>
      </c>
      <c r="M61" s="205">
        <v>2.0852713178294575</v>
      </c>
    </row>
    <row r="62" spans="1:13" x14ac:dyDescent="0.25">
      <c r="A62" s="210" t="s">
        <v>147</v>
      </c>
      <c r="B62" s="160"/>
      <c r="C62" s="174" t="s">
        <v>9</v>
      </c>
      <c r="D62" s="160"/>
      <c r="E62" s="169">
        <v>175</v>
      </c>
      <c r="F62" s="169">
        <v>165</v>
      </c>
      <c r="G62" s="169">
        <v>118</v>
      </c>
      <c r="H62" s="205">
        <v>1.4830508474576272</v>
      </c>
      <c r="I62" s="160"/>
      <c r="J62" s="171">
        <v>185</v>
      </c>
      <c r="K62" s="171">
        <v>167</v>
      </c>
      <c r="L62" s="171">
        <v>122</v>
      </c>
      <c r="M62" s="205">
        <v>1.5163934426229508</v>
      </c>
    </row>
    <row r="63" spans="1:13" x14ac:dyDescent="0.25">
      <c r="A63" s="208" t="s">
        <v>148</v>
      </c>
      <c r="B63" s="160"/>
      <c r="C63" s="179"/>
      <c r="D63" s="160"/>
      <c r="E63" s="141"/>
      <c r="F63" s="141"/>
      <c r="G63" s="141"/>
      <c r="H63" s="211"/>
      <c r="I63" s="160"/>
      <c r="J63" s="193"/>
      <c r="K63" s="193"/>
      <c r="L63" s="193"/>
      <c r="M63" s="211"/>
    </row>
    <row r="64" spans="1:13" x14ac:dyDescent="0.25">
      <c r="A64" s="210" t="s">
        <v>149</v>
      </c>
      <c r="B64" s="212"/>
      <c r="C64" s="169">
        <v>100</v>
      </c>
      <c r="D64" s="212"/>
      <c r="E64" s="169">
        <v>199</v>
      </c>
      <c r="F64" s="169">
        <v>103</v>
      </c>
      <c r="G64" s="169">
        <v>98</v>
      </c>
      <c r="H64" s="205">
        <v>2.0306122448979593</v>
      </c>
      <c r="I64" s="212"/>
      <c r="J64" s="165">
        <v>248</v>
      </c>
      <c r="K64" s="165">
        <v>100</v>
      </c>
      <c r="L64" s="165">
        <v>100</v>
      </c>
      <c r="M64" s="205">
        <v>2.48</v>
      </c>
    </row>
    <row r="65" spans="1:13" ht="13.5" x14ac:dyDescent="0.25">
      <c r="A65" s="170" t="s">
        <v>150</v>
      </c>
      <c r="B65" s="212"/>
      <c r="C65" s="169">
        <v>15</v>
      </c>
      <c r="D65" s="212"/>
      <c r="E65" s="169">
        <v>50</v>
      </c>
      <c r="F65" s="169">
        <v>12</v>
      </c>
      <c r="G65" s="169">
        <v>9</v>
      </c>
      <c r="H65" s="205">
        <v>5.5555555555555554</v>
      </c>
      <c r="I65" s="212"/>
      <c r="J65" s="164">
        <v>40</v>
      </c>
      <c r="K65" s="164">
        <v>17</v>
      </c>
      <c r="L65" s="164">
        <v>13</v>
      </c>
      <c r="M65" s="205">
        <v>3.0769230769230771</v>
      </c>
    </row>
    <row r="66" spans="1:13" ht="13.5" x14ac:dyDescent="0.25">
      <c r="A66" s="141" t="s">
        <v>151</v>
      </c>
      <c r="B66" s="212" t="s">
        <v>108</v>
      </c>
      <c r="C66" s="169">
        <v>200</v>
      </c>
      <c r="D66" s="212" t="s">
        <v>108</v>
      </c>
      <c r="E66" s="169">
        <v>217</v>
      </c>
      <c r="F66" s="169">
        <v>190</v>
      </c>
      <c r="G66" s="169">
        <v>141</v>
      </c>
      <c r="H66" s="205">
        <v>1.5390070921985815</v>
      </c>
      <c r="I66" s="212" t="s">
        <v>108</v>
      </c>
      <c r="J66" s="165">
        <v>199</v>
      </c>
      <c r="K66" s="165">
        <v>177</v>
      </c>
      <c r="L66" s="165">
        <v>145</v>
      </c>
      <c r="M66" s="205">
        <v>1.3724137931034484</v>
      </c>
    </row>
    <row r="67" spans="1:13" x14ac:dyDescent="0.25">
      <c r="A67" s="141" t="s">
        <v>84</v>
      </c>
      <c r="B67" s="212"/>
      <c r="C67" s="213"/>
      <c r="D67" s="212"/>
      <c r="E67" s="165"/>
      <c r="F67" s="165"/>
      <c r="G67" s="165"/>
      <c r="H67" s="205"/>
      <c r="I67" s="212"/>
      <c r="J67" s="165"/>
      <c r="K67" s="165"/>
      <c r="L67" s="165"/>
      <c r="M67" s="205"/>
    </row>
    <row r="68" spans="1:13" x14ac:dyDescent="0.25">
      <c r="A68" s="170" t="s">
        <v>152</v>
      </c>
      <c r="B68" s="212"/>
      <c r="C68" s="169">
        <v>24</v>
      </c>
      <c r="D68" s="212"/>
      <c r="E68" s="169">
        <v>56</v>
      </c>
      <c r="F68" s="169">
        <v>24</v>
      </c>
      <c r="G68" s="169">
        <v>24</v>
      </c>
      <c r="H68" s="205">
        <v>2.3333333333333335</v>
      </c>
      <c r="I68" s="212"/>
      <c r="J68" s="165">
        <v>47</v>
      </c>
      <c r="K68" s="165">
        <v>24</v>
      </c>
      <c r="L68" s="165">
        <v>23</v>
      </c>
      <c r="M68" s="205">
        <v>2.0434782608695654</v>
      </c>
    </row>
    <row r="69" spans="1:13" ht="13.5" x14ac:dyDescent="0.25">
      <c r="A69" s="168" t="s">
        <v>153</v>
      </c>
      <c r="B69" s="212"/>
      <c r="C69" s="169">
        <v>60</v>
      </c>
      <c r="D69" s="212"/>
      <c r="E69" s="169">
        <v>98</v>
      </c>
      <c r="F69" s="169">
        <v>65</v>
      </c>
      <c r="G69" s="169">
        <v>64</v>
      </c>
      <c r="H69" s="205">
        <v>1.53125</v>
      </c>
      <c r="I69" s="212"/>
      <c r="J69" s="165">
        <v>90</v>
      </c>
      <c r="K69" s="165">
        <v>66</v>
      </c>
      <c r="L69" s="165">
        <v>63</v>
      </c>
      <c r="M69" s="205">
        <v>1.4285714285714286</v>
      </c>
    </row>
    <row r="70" spans="1:13" ht="13.5" x14ac:dyDescent="0.25">
      <c r="A70" s="168" t="s">
        <v>154</v>
      </c>
      <c r="B70" s="212"/>
      <c r="C70" s="169">
        <v>40</v>
      </c>
      <c r="D70" s="212"/>
      <c r="E70" s="169">
        <v>51</v>
      </c>
      <c r="F70" s="169">
        <v>32</v>
      </c>
      <c r="G70" s="169">
        <v>32</v>
      </c>
      <c r="H70" s="205">
        <v>1.59375</v>
      </c>
      <c r="I70" s="212"/>
      <c r="J70" s="165">
        <v>53</v>
      </c>
      <c r="K70" s="165">
        <v>41</v>
      </c>
      <c r="L70" s="165">
        <v>36</v>
      </c>
      <c r="M70" s="205">
        <v>1.4722222222222223</v>
      </c>
    </row>
    <row r="71" spans="1:13" x14ac:dyDescent="0.25">
      <c r="A71" s="170" t="s">
        <v>155</v>
      </c>
      <c r="B71" s="212"/>
      <c r="C71" s="169">
        <v>40</v>
      </c>
      <c r="D71" s="212"/>
      <c r="E71" s="169">
        <v>50</v>
      </c>
      <c r="F71" s="169">
        <v>44</v>
      </c>
      <c r="G71" s="169">
        <v>41</v>
      </c>
      <c r="H71" s="205">
        <v>1.2195121951219512</v>
      </c>
      <c r="I71" s="212"/>
      <c r="J71" s="165">
        <v>48</v>
      </c>
      <c r="K71" s="165">
        <v>41</v>
      </c>
      <c r="L71" s="165">
        <v>40</v>
      </c>
      <c r="M71" s="205">
        <v>1.2</v>
      </c>
    </row>
    <row r="72" spans="1:13" ht="13.5" x14ac:dyDescent="0.25">
      <c r="A72" s="172" t="s">
        <v>156</v>
      </c>
      <c r="B72" s="212" t="s">
        <v>108</v>
      </c>
      <c r="C72" s="169">
        <v>96</v>
      </c>
      <c r="D72" s="212" t="s">
        <v>108</v>
      </c>
      <c r="E72" s="169">
        <v>1222</v>
      </c>
      <c r="F72" s="169">
        <v>121</v>
      </c>
      <c r="G72" s="169">
        <v>109</v>
      </c>
      <c r="H72" s="205">
        <v>11.211009174311927</v>
      </c>
      <c r="I72" s="212" t="s">
        <v>108</v>
      </c>
      <c r="J72" s="169">
        <v>1205</v>
      </c>
      <c r="K72" s="169">
        <v>129</v>
      </c>
      <c r="L72" s="169">
        <v>115</v>
      </c>
      <c r="M72" s="205">
        <v>10.478260869565217</v>
      </c>
    </row>
    <row r="73" spans="1:13" x14ac:dyDescent="0.25">
      <c r="A73" s="172" t="s">
        <v>100</v>
      </c>
      <c r="B73" s="212" t="s">
        <v>108</v>
      </c>
      <c r="C73" s="169">
        <v>110</v>
      </c>
      <c r="D73" s="212" t="s">
        <v>108</v>
      </c>
      <c r="E73" s="169">
        <v>948</v>
      </c>
      <c r="F73" s="169">
        <v>115</v>
      </c>
      <c r="G73" s="169">
        <v>110</v>
      </c>
      <c r="H73" s="205">
        <v>8.6181818181818191</v>
      </c>
      <c r="I73" s="212" t="s">
        <v>108</v>
      </c>
      <c r="J73" s="169">
        <v>900</v>
      </c>
      <c r="K73" s="169">
        <v>111</v>
      </c>
      <c r="L73" s="169">
        <v>110</v>
      </c>
      <c r="M73" s="205">
        <v>8.1818181818181817</v>
      </c>
    </row>
    <row r="74" spans="1:13" x14ac:dyDescent="0.25">
      <c r="A74" s="172" t="s">
        <v>99</v>
      </c>
      <c r="B74" s="212" t="s">
        <v>108</v>
      </c>
      <c r="C74" s="169"/>
      <c r="D74" s="212" t="s">
        <v>108</v>
      </c>
      <c r="E74" s="169"/>
      <c r="F74" s="169"/>
      <c r="G74" s="169"/>
      <c r="H74" s="205"/>
      <c r="I74" s="212" t="s">
        <v>108</v>
      </c>
      <c r="J74" s="169"/>
      <c r="K74" s="169"/>
      <c r="L74" s="169"/>
      <c r="M74" s="205"/>
    </row>
    <row r="75" spans="1:13" x14ac:dyDescent="0.25">
      <c r="A75" s="170" t="s">
        <v>157</v>
      </c>
      <c r="B75" s="212"/>
      <c r="C75" s="171">
        <v>16</v>
      </c>
      <c r="D75" s="212"/>
      <c r="E75" s="169">
        <v>48</v>
      </c>
      <c r="F75" s="169">
        <v>16</v>
      </c>
      <c r="G75" s="169">
        <v>15</v>
      </c>
      <c r="H75" s="205">
        <v>3.2</v>
      </c>
      <c r="I75" s="212"/>
      <c r="J75" s="165">
        <v>45</v>
      </c>
      <c r="K75" s="165">
        <v>16</v>
      </c>
      <c r="L75" s="165">
        <v>16</v>
      </c>
      <c r="M75" s="205">
        <v>2.8125</v>
      </c>
    </row>
    <row r="76" spans="1:13" x14ac:dyDescent="0.25">
      <c r="A76" s="141" t="s">
        <v>21</v>
      </c>
      <c r="B76" s="212"/>
      <c r="C76" s="171"/>
      <c r="D76" s="212"/>
      <c r="E76" s="165"/>
      <c r="F76" s="165"/>
      <c r="G76" s="165"/>
      <c r="H76" s="205"/>
      <c r="I76" s="212"/>
      <c r="J76" s="165"/>
      <c r="K76" s="165"/>
      <c r="L76" s="165"/>
      <c r="M76" s="205"/>
    </row>
    <row r="77" spans="1:13" x14ac:dyDescent="0.25">
      <c r="A77" s="168" t="s">
        <v>146</v>
      </c>
      <c r="B77" s="212"/>
      <c r="C77" s="214">
        <v>8</v>
      </c>
      <c r="D77" s="212"/>
      <c r="E77" s="169">
        <v>6</v>
      </c>
      <c r="F77" s="169">
        <v>5</v>
      </c>
      <c r="G77" s="169">
        <v>5</v>
      </c>
      <c r="H77" s="205">
        <v>1.2</v>
      </c>
      <c r="I77" s="212"/>
      <c r="J77" s="171">
        <v>10</v>
      </c>
      <c r="K77" s="171">
        <v>4</v>
      </c>
      <c r="L77" s="171">
        <v>4</v>
      </c>
      <c r="M77" s="205">
        <v>2.5</v>
      </c>
    </row>
    <row r="78" spans="1:13" x14ac:dyDescent="0.25">
      <c r="A78" s="141" t="s">
        <v>64</v>
      </c>
      <c r="B78" s="212" t="s">
        <v>108</v>
      </c>
      <c r="C78" s="169"/>
      <c r="D78" s="212" t="s">
        <v>108</v>
      </c>
      <c r="E78" s="215"/>
      <c r="F78" s="215"/>
      <c r="G78" s="215"/>
      <c r="H78" s="205"/>
      <c r="I78" s="212" t="s">
        <v>108</v>
      </c>
      <c r="J78" s="165"/>
      <c r="K78" s="165"/>
      <c r="L78" s="165"/>
      <c r="M78" s="205"/>
    </row>
    <row r="79" spans="1:13" x14ac:dyDescent="0.25">
      <c r="A79" s="168" t="s">
        <v>158</v>
      </c>
      <c r="B79" s="212"/>
      <c r="C79" s="169">
        <v>240</v>
      </c>
      <c r="D79" s="212"/>
      <c r="E79" s="169">
        <v>488</v>
      </c>
      <c r="F79" s="169">
        <v>196</v>
      </c>
      <c r="G79" s="169">
        <v>190</v>
      </c>
      <c r="H79" s="205">
        <v>2.5684210526315789</v>
      </c>
      <c r="I79" s="212"/>
      <c r="J79" s="165">
        <v>540</v>
      </c>
      <c r="K79" s="165">
        <v>213</v>
      </c>
      <c r="L79" s="165">
        <v>207</v>
      </c>
      <c r="M79" s="205">
        <v>2.6086956521739131</v>
      </c>
    </row>
    <row r="80" spans="1:13" ht="13.5" x14ac:dyDescent="0.25">
      <c r="A80" s="170" t="s">
        <v>159</v>
      </c>
      <c r="B80" s="160"/>
      <c r="C80" s="169">
        <v>40</v>
      </c>
      <c r="D80" s="160"/>
      <c r="E80" s="169">
        <v>64</v>
      </c>
      <c r="F80" s="169">
        <v>63</v>
      </c>
      <c r="G80" s="174" t="s">
        <v>9</v>
      </c>
      <c r="H80" s="174" t="s">
        <v>9</v>
      </c>
      <c r="I80" s="160"/>
      <c r="J80" s="165">
        <v>65</v>
      </c>
      <c r="K80" s="165">
        <v>65</v>
      </c>
      <c r="L80" s="174" t="s">
        <v>9</v>
      </c>
      <c r="M80" s="174" t="s">
        <v>9</v>
      </c>
    </row>
    <row r="81" spans="1:14" x14ac:dyDescent="0.25">
      <c r="A81" s="168" t="s">
        <v>160</v>
      </c>
      <c r="B81" s="212" t="s">
        <v>108</v>
      </c>
      <c r="C81" s="169">
        <v>100</v>
      </c>
      <c r="D81" s="212" t="s">
        <v>108</v>
      </c>
      <c r="E81" s="169">
        <v>31</v>
      </c>
      <c r="F81" s="169">
        <v>25</v>
      </c>
      <c r="G81" s="169">
        <v>4</v>
      </c>
      <c r="H81" s="205">
        <v>7.75</v>
      </c>
      <c r="I81" s="212" t="s">
        <v>108</v>
      </c>
      <c r="J81" s="165">
        <v>54</v>
      </c>
      <c r="K81" s="165">
        <v>42</v>
      </c>
      <c r="L81" s="165">
        <v>17</v>
      </c>
      <c r="M81" s="205">
        <v>3.1764705882352939</v>
      </c>
      <c r="N81" s="141"/>
    </row>
    <row r="82" spans="1:14" x14ac:dyDescent="0.25">
      <c r="A82" s="172" t="s">
        <v>23</v>
      </c>
      <c r="B82" s="212" t="s">
        <v>108</v>
      </c>
      <c r="C82" s="169">
        <v>50</v>
      </c>
      <c r="D82" s="212" t="s">
        <v>108</v>
      </c>
      <c r="E82" s="169">
        <v>245</v>
      </c>
      <c r="F82" s="169">
        <v>58</v>
      </c>
      <c r="G82" s="169">
        <v>55</v>
      </c>
      <c r="H82" s="205">
        <v>4.4545454545454541</v>
      </c>
      <c r="I82" s="212" t="s">
        <v>108</v>
      </c>
      <c r="J82" s="165">
        <v>250</v>
      </c>
      <c r="K82" s="165">
        <v>55</v>
      </c>
      <c r="L82" s="165">
        <v>55</v>
      </c>
      <c r="M82" s="205">
        <v>4.5454545454545459</v>
      </c>
      <c r="N82" s="141"/>
    </row>
    <row r="83" spans="1:14" x14ac:dyDescent="0.25">
      <c r="A83" s="172" t="s">
        <v>25</v>
      </c>
      <c r="B83" s="212"/>
      <c r="C83" s="213"/>
      <c r="D83" s="212"/>
      <c r="E83" s="169"/>
      <c r="F83" s="169"/>
      <c r="G83" s="169"/>
      <c r="H83" s="205"/>
      <c r="I83" s="212"/>
      <c r="J83" s="169"/>
      <c r="K83" s="169"/>
      <c r="L83" s="169"/>
      <c r="M83" s="205"/>
    </row>
    <row r="84" spans="1:14" x14ac:dyDescent="0.25">
      <c r="A84" s="170" t="s">
        <v>161</v>
      </c>
      <c r="B84" s="212"/>
      <c r="C84" s="169">
        <v>75</v>
      </c>
      <c r="D84" s="212"/>
      <c r="E84" s="169">
        <v>225</v>
      </c>
      <c r="F84" s="169">
        <v>87</v>
      </c>
      <c r="G84" s="169">
        <v>78</v>
      </c>
      <c r="H84" s="205">
        <v>2.8846153846153846</v>
      </c>
      <c r="I84" s="212"/>
      <c r="J84" s="165">
        <v>202</v>
      </c>
      <c r="K84" s="165">
        <v>72</v>
      </c>
      <c r="L84" s="165">
        <v>70</v>
      </c>
      <c r="M84" s="205">
        <v>2.8857142857142857</v>
      </c>
    </row>
    <row r="85" spans="1:14" x14ac:dyDescent="0.25">
      <c r="A85" s="170" t="s">
        <v>162</v>
      </c>
      <c r="B85" s="212"/>
      <c r="C85" s="214">
        <v>100</v>
      </c>
      <c r="D85" s="212"/>
      <c r="E85" s="169">
        <v>310</v>
      </c>
      <c r="F85" s="169">
        <v>162</v>
      </c>
      <c r="G85" s="169">
        <v>117</v>
      </c>
      <c r="H85" s="205">
        <v>2.6495726495726495</v>
      </c>
      <c r="I85" s="212"/>
      <c r="J85" s="165">
        <v>307</v>
      </c>
      <c r="K85" s="165">
        <v>152</v>
      </c>
      <c r="L85" s="165">
        <v>104</v>
      </c>
      <c r="M85" s="205">
        <v>2.9519230769230771</v>
      </c>
    </row>
    <row r="86" spans="1:14" x14ac:dyDescent="0.25">
      <c r="A86" s="170" t="s">
        <v>163</v>
      </c>
      <c r="B86" s="212"/>
      <c r="C86" s="214">
        <v>50</v>
      </c>
      <c r="D86" s="212"/>
      <c r="E86" s="165">
        <v>54</v>
      </c>
      <c r="F86" s="165">
        <v>54</v>
      </c>
      <c r="G86" s="165">
        <v>50</v>
      </c>
      <c r="H86" s="205">
        <v>1.08</v>
      </c>
      <c r="I86" s="212"/>
      <c r="J86" s="165">
        <v>57</v>
      </c>
      <c r="K86" s="165">
        <v>56</v>
      </c>
      <c r="L86" s="165">
        <v>49</v>
      </c>
      <c r="M86" s="205">
        <v>1.1632653061224489</v>
      </c>
    </row>
    <row r="87" spans="1:14" x14ac:dyDescent="0.25">
      <c r="A87" s="170" t="s">
        <v>164</v>
      </c>
      <c r="B87" s="212"/>
      <c r="C87" s="214">
        <v>6</v>
      </c>
      <c r="D87" s="212"/>
      <c r="E87" s="169">
        <v>5</v>
      </c>
      <c r="F87" s="169">
        <v>3</v>
      </c>
      <c r="G87" s="169">
        <v>3</v>
      </c>
      <c r="H87" s="205">
        <v>1.6666666666666667</v>
      </c>
      <c r="I87" s="212"/>
      <c r="J87" s="169">
        <v>5</v>
      </c>
      <c r="K87" s="169">
        <v>5</v>
      </c>
      <c r="L87" s="169">
        <v>2</v>
      </c>
      <c r="M87" s="205">
        <v>2.5</v>
      </c>
    </row>
    <row r="88" spans="1:14" x14ac:dyDescent="0.25">
      <c r="A88" s="170" t="s">
        <v>165</v>
      </c>
      <c r="B88" s="216"/>
      <c r="C88" s="169">
        <v>26</v>
      </c>
      <c r="D88" s="216"/>
      <c r="E88" s="169">
        <v>30</v>
      </c>
      <c r="F88" s="169">
        <v>23</v>
      </c>
      <c r="G88" s="169">
        <v>10</v>
      </c>
      <c r="H88" s="205">
        <v>3</v>
      </c>
      <c r="I88" s="216"/>
      <c r="J88" s="169">
        <v>27</v>
      </c>
      <c r="K88" s="169">
        <v>25</v>
      </c>
      <c r="L88" s="169">
        <v>19</v>
      </c>
      <c r="M88" s="205">
        <v>1.4210526315789473</v>
      </c>
    </row>
    <row r="89" spans="1:14" x14ac:dyDescent="0.25">
      <c r="A89" s="182" t="s">
        <v>127</v>
      </c>
      <c r="B89" s="187" t="s">
        <v>108</v>
      </c>
      <c r="C89" s="217"/>
      <c r="D89" s="187" t="s">
        <v>108</v>
      </c>
      <c r="E89" s="185">
        <v>6360</v>
      </c>
      <c r="F89" s="185">
        <v>2664</v>
      </c>
      <c r="G89" s="185">
        <v>2191</v>
      </c>
      <c r="H89" s="218">
        <v>2.9027841168416249</v>
      </c>
      <c r="I89" s="187" t="s">
        <v>108</v>
      </c>
      <c r="J89" s="185">
        <v>6450</v>
      </c>
      <c r="K89" s="185">
        <v>2748</v>
      </c>
      <c r="L89" s="185">
        <v>2305</v>
      </c>
      <c r="M89" s="218">
        <v>2.7982646420824295</v>
      </c>
      <c r="N89" s="188"/>
    </row>
    <row r="90" spans="1:14" x14ac:dyDescent="0.25">
      <c r="A90" s="170"/>
      <c r="B90" s="146" t="s">
        <v>108</v>
      </c>
      <c r="C90" s="189"/>
      <c r="D90" s="146" t="s">
        <v>108</v>
      </c>
      <c r="E90" s="172"/>
      <c r="F90" s="172" t="s">
        <v>166</v>
      </c>
      <c r="G90" s="172"/>
      <c r="H90" s="172"/>
      <c r="I90" s="146" t="s">
        <v>108</v>
      </c>
      <c r="J90" s="172"/>
      <c r="K90" s="172"/>
      <c r="L90" s="172"/>
      <c r="M90" s="172"/>
    </row>
    <row r="91" spans="1:14" x14ac:dyDescent="0.25">
      <c r="A91" s="170"/>
      <c r="B91" s="146"/>
      <c r="C91" s="189"/>
      <c r="D91" s="146"/>
      <c r="E91" s="172"/>
      <c r="F91" s="172"/>
      <c r="G91" s="172"/>
      <c r="H91" s="172"/>
      <c r="I91" s="146"/>
      <c r="J91" s="172"/>
      <c r="K91" s="172"/>
      <c r="L91" s="172"/>
      <c r="M91" s="172"/>
    </row>
    <row r="92" spans="1:14" x14ac:dyDescent="0.25">
      <c r="A92" s="219" t="s">
        <v>193</v>
      </c>
      <c r="B92" s="160"/>
      <c r="C92" s="190"/>
      <c r="D92" s="160"/>
      <c r="E92" s="204"/>
      <c r="F92" s="204"/>
      <c r="G92" s="204"/>
      <c r="H92" s="204"/>
      <c r="I92" s="160"/>
      <c r="J92" s="204"/>
      <c r="K92" s="204"/>
      <c r="L92" s="204"/>
      <c r="M92" s="204"/>
    </row>
    <row r="93" spans="1:14" s="223" customFormat="1" x14ac:dyDescent="0.25">
      <c r="A93" s="219" t="s">
        <v>192</v>
      </c>
      <c r="B93" s="220"/>
      <c r="C93" s="221"/>
      <c r="D93" s="220"/>
      <c r="E93" s="222"/>
      <c r="F93" s="222"/>
      <c r="G93" s="222"/>
      <c r="H93" s="222"/>
      <c r="I93" s="220"/>
      <c r="J93" s="222"/>
      <c r="K93" s="222"/>
      <c r="L93" s="222"/>
      <c r="M93" s="222"/>
    </row>
    <row r="94" spans="1:14" s="223" customFormat="1" ht="10" x14ac:dyDescent="0.2">
      <c r="A94" s="219" t="s">
        <v>191</v>
      </c>
      <c r="B94" s="224"/>
      <c r="C94" s="225"/>
      <c r="D94" s="224"/>
      <c r="E94" s="224"/>
      <c r="F94" s="224"/>
      <c r="G94" s="224"/>
      <c r="H94" s="224"/>
      <c r="I94" s="224"/>
      <c r="J94" s="226"/>
      <c r="K94" s="226"/>
      <c r="L94" s="226"/>
      <c r="M94" s="226"/>
    </row>
    <row r="95" spans="1:14" s="223" customFormat="1" ht="10" x14ac:dyDescent="0.2">
      <c r="A95" s="219" t="s">
        <v>190</v>
      </c>
      <c r="B95" s="224"/>
      <c r="C95" s="225"/>
      <c r="D95" s="224"/>
      <c r="E95" s="224"/>
      <c r="F95" s="224"/>
      <c r="G95" s="224"/>
      <c r="H95" s="224"/>
      <c r="I95" s="224"/>
      <c r="J95" s="226"/>
      <c r="K95" s="226"/>
      <c r="L95" s="226"/>
      <c r="M95" s="226"/>
    </row>
    <row r="96" spans="1:14" s="223" customFormat="1" ht="10" x14ac:dyDescent="0.2">
      <c r="A96" s="219" t="s">
        <v>189</v>
      </c>
      <c r="B96" s="224"/>
      <c r="C96" s="225"/>
      <c r="D96" s="224"/>
      <c r="E96" s="224"/>
      <c r="F96" s="224"/>
      <c r="G96" s="224"/>
      <c r="H96" s="224"/>
      <c r="I96" s="224"/>
      <c r="J96" s="226"/>
      <c r="K96" s="226"/>
      <c r="L96" s="226"/>
      <c r="M96" s="226"/>
    </row>
    <row r="97" spans="1:13" s="223" customFormat="1" ht="10" x14ac:dyDescent="0.2">
      <c r="A97" s="219" t="s">
        <v>188</v>
      </c>
      <c r="B97" s="224"/>
      <c r="C97" s="225"/>
      <c r="D97" s="224"/>
      <c r="E97" s="224"/>
      <c r="F97" s="224"/>
      <c r="G97" s="224"/>
      <c r="H97" s="224"/>
      <c r="I97" s="224"/>
      <c r="J97" s="226"/>
      <c r="K97" s="226"/>
      <c r="L97" s="226"/>
      <c r="M97" s="226"/>
    </row>
    <row r="98" spans="1:13" s="223" customFormat="1" ht="12" customHeight="1" x14ac:dyDescent="0.2">
      <c r="A98" s="219" t="s">
        <v>252</v>
      </c>
      <c r="B98" s="224"/>
      <c r="C98" s="225"/>
      <c r="D98" s="224"/>
      <c r="E98" s="224"/>
      <c r="F98" s="224"/>
      <c r="G98" s="224"/>
      <c r="H98" s="224"/>
      <c r="I98" s="224"/>
      <c r="J98" s="226"/>
      <c r="K98" s="226"/>
      <c r="L98" s="226"/>
      <c r="M98" s="226"/>
    </row>
    <row r="99" spans="1:13" s="223" customFormat="1" ht="10" x14ac:dyDescent="0.2">
      <c r="A99" s="219" t="s">
        <v>187</v>
      </c>
      <c r="B99" s="224"/>
      <c r="C99" s="225"/>
      <c r="D99" s="224"/>
      <c r="E99" s="224"/>
      <c r="F99" s="224"/>
      <c r="G99" s="224"/>
      <c r="H99" s="224"/>
      <c r="I99" s="224"/>
      <c r="J99" s="226"/>
      <c r="K99" s="226"/>
      <c r="L99" s="226"/>
      <c r="M99" s="226"/>
    </row>
    <row r="100" spans="1:13" s="223" customFormat="1" ht="10" x14ac:dyDescent="0.2">
      <c r="A100" s="219" t="s">
        <v>223</v>
      </c>
      <c r="B100" s="224"/>
      <c r="C100" s="225"/>
      <c r="D100" s="224"/>
      <c r="E100" s="224"/>
      <c r="F100" s="224"/>
      <c r="G100" s="224"/>
      <c r="H100" s="224"/>
      <c r="I100" s="224"/>
      <c r="J100" s="226"/>
      <c r="K100" s="226"/>
      <c r="L100" s="226"/>
      <c r="M100" s="226"/>
    </row>
    <row r="101" spans="1:13" s="223" customFormat="1" ht="10" x14ac:dyDescent="0.2">
      <c r="A101" s="219" t="s">
        <v>186</v>
      </c>
      <c r="B101" s="224"/>
      <c r="C101" s="225"/>
      <c r="D101" s="224"/>
      <c r="E101" s="224"/>
      <c r="F101" s="224"/>
      <c r="G101" s="224"/>
      <c r="H101" s="224"/>
      <c r="I101" s="224"/>
      <c r="J101" s="226"/>
      <c r="K101" s="226"/>
      <c r="L101" s="226"/>
      <c r="M101" s="226"/>
    </row>
    <row r="102" spans="1:13" x14ac:dyDescent="0.25">
      <c r="A102" s="219" t="s">
        <v>167</v>
      </c>
      <c r="B102" s="224"/>
      <c r="C102" s="225"/>
      <c r="D102" s="224"/>
      <c r="E102" s="224"/>
      <c r="F102" s="224"/>
      <c r="G102" s="224"/>
      <c r="H102" s="224"/>
      <c r="I102" s="224"/>
      <c r="J102" s="226"/>
      <c r="K102" s="226"/>
      <c r="L102" s="226"/>
      <c r="M102" s="226"/>
    </row>
    <row r="103" spans="1:13" x14ac:dyDescent="0.25">
      <c r="A103" s="560" t="s">
        <v>185</v>
      </c>
      <c r="B103" s="560"/>
      <c r="C103" s="560"/>
      <c r="D103" s="560"/>
      <c r="E103" s="560"/>
      <c r="F103" s="560"/>
      <c r="G103" s="560"/>
      <c r="H103" s="560"/>
      <c r="I103" s="560"/>
      <c r="J103" s="560"/>
      <c r="K103" s="560"/>
      <c r="L103" s="560"/>
      <c r="M103" s="560"/>
    </row>
    <row r="104" spans="1:13" x14ac:dyDescent="0.25">
      <c r="A104" s="219" t="s">
        <v>184</v>
      </c>
      <c r="B104" s="227"/>
      <c r="C104" s="225"/>
      <c r="D104" s="227"/>
      <c r="E104" s="227"/>
      <c r="F104" s="227"/>
      <c r="G104" s="227"/>
      <c r="H104" s="227"/>
      <c r="I104" s="227"/>
      <c r="J104" s="224"/>
      <c r="K104" s="224"/>
      <c r="L104" s="224"/>
      <c r="M104" s="224"/>
    </row>
    <row r="105" spans="1:13" x14ac:dyDescent="0.25">
      <c r="A105" s="219" t="s">
        <v>183</v>
      </c>
      <c r="B105" s="162"/>
      <c r="C105" s="228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</row>
    <row r="106" spans="1:13" x14ac:dyDescent="0.25">
      <c r="A106" s="219" t="s">
        <v>182</v>
      </c>
      <c r="B106" s="162"/>
      <c r="C106" s="228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x14ac:dyDescent="0.25">
      <c r="A107" s="219"/>
      <c r="C107" s="145"/>
    </row>
    <row r="108" spans="1:13" x14ac:dyDescent="0.25">
      <c r="C108" s="145"/>
    </row>
    <row r="109" spans="1:13" x14ac:dyDescent="0.25">
      <c r="C109" s="145"/>
    </row>
    <row r="110" spans="1:13" x14ac:dyDescent="0.25">
      <c r="C110" s="145"/>
    </row>
    <row r="111" spans="1:13" x14ac:dyDescent="0.25">
      <c r="C111" s="145"/>
    </row>
    <row r="112" spans="1:13" x14ac:dyDescent="0.25">
      <c r="C112" s="145"/>
    </row>
    <row r="113" spans="3:3" x14ac:dyDescent="0.25">
      <c r="C113" s="145"/>
    </row>
    <row r="114" spans="3:3" x14ac:dyDescent="0.25">
      <c r="C114" s="145"/>
    </row>
    <row r="115" spans="3:3" x14ac:dyDescent="0.25">
      <c r="C115" s="145"/>
    </row>
    <row r="116" spans="3:3" x14ac:dyDescent="0.25">
      <c r="C116" s="145"/>
    </row>
    <row r="117" spans="3:3" x14ac:dyDescent="0.25">
      <c r="C117" s="145"/>
    </row>
    <row r="118" spans="3:3" x14ac:dyDescent="0.25">
      <c r="C118" s="145"/>
    </row>
    <row r="119" spans="3:3" x14ac:dyDescent="0.25">
      <c r="C119" s="145"/>
    </row>
    <row r="123" spans="3:3" x14ac:dyDescent="0.25">
      <c r="C123" s="145"/>
    </row>
  </sheetData>
  <mergeCells count="4">
    <mergeCell ref="A103:M103"/>
    <mergeCell ref="A1:M1"/>
    <mergeCell ref="A2:M2"/>
    <mergeCell ref="A3:M3"/>
  </mergeCells>
  <pageMargins left="0.86614173228346458" right="0.86614173228346458" top="0.74803149606299213" bottom="0.74803149606299213" header="0" footer="0.23622047244094488"/>
  <pageSetup scale="77" orientation="portrait" r:id="rId1"/>
  <headerFooter>
    <oddFooter>&amp;L&amp;9OIA 2014/09/05</oddFooter>
  </headerFooter>
  <rowBreaks count="1" manualBreakCount="1">
    <brk id="65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sqref="A1:M1"/>
    </sheetView>
  </sheetViews>
  <sheetFormatPr defaultColWidth="8.9140625" defaultRowHeight="14" x14ac:dyDescent="0.3"/>
  <cols>
    <col min="1" max="1" width="31.4140625" style="465" customWidth="1"/>
    <col min="2" max="2" width="2.58203125" style="465" customWidth="1"/>
    <col min="3" max="3" width="8.1640625" style="467" customWidth="1"/>
    <col min="4" max="4" width="8.1640625" style="465" customWidth="1"/>
    <col min="5" max="5" width="2.58203125" style="470" customWidth="1"/>
    <col min="6" max="6" width="8.1640625" style="467" customWidth="1"/>
    <col min="7" max="7" width="8.1640625" style="465" customWidth="1"/>
    <col min="8" max="8" width="2.58203125" style="470" customWidth="1"/>
    <col min="9" max="9" width="8.1640625" style="467" customWidth="1"/>
    <col min="10" max="10" width="8.1640625" style="470" customWidth="1"/>
    <col min="11" max="11" width="2.58203125" style="470" customWidth="1"/>
    <col min="12" max="12" width="8.1640625" style="470" customWidth="1"/>
    <col min="13" max="13" width="2.58203125" style="467" customWidth="1"/>
    <col min="14" max="14" width="8.1640625" style="470" customWidth="1"/>
    <col min="15" max="15" width="12.58203125" style="465" bestFit="1" customWidth="1"/>
    <col min="16" max="16" width="9.58203125" style="465" customWidth="1"/>
    <col min="17" max="16384" width="8.9140625" style="465"/>
  </cols>
  <sheetData>
    <row r="1" spans="1:17" s="448" customFormat="1" ht="13.75" x14ac:dyDescent="0.25">
      <c r="A1" s="566" t="s">
        <v>717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476"/>
    </row>
    <row r="2" spans="1:17" s="451" customFormat="1" ht="13.25" customHeight="1" x14ac:dyDescent="0.25">
      <c r="A2" s="570">
        <v>41886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282"/>
      <c r="N2" s="282"/>
      <c r="O2" s="450"/>
    </row>
    <row r="3" spans="1:17" s="454" customFormat="1" ht="13.25" customHeight="1" x14ac:dyDescent="0.2">
      <c r="A3" s="478"/>
      <c r="B3" s="478"/>
      <c r="C3" s="478"/>
      <c r="D3" s="479"/>
      <c r="E3" s="478"/>
      <c r="F3" s="478"/>
      <c r="G3" s="479"/>
      <c r="H3" s="478"/>
      <c r="I3" s="479"/>
      <c r="J3" s="479"/>
      <c r="K3" s="479"/>
      <c r="L3" s="480"/>
      <c r="M3" s="452"/>
      <c r="N3" s="453"/>
      <c r="O3" s="449"/>
    </row>
    <row r="4" spans="1:17" s="454" customFormat="1" ht="13.25" customHeight="1" x14ac:dyDescent="0.25">
      <c r="A4" s="478"/>
      <c r="B4" s="478"/>
      <c r="C4" s="567" t="s">
        <v>677</v>
      </c>
      <c r="D4" s="567"/>
      <c r="E4" s="507" t="s">
        <v>166</v>
      </c>
      <c r="F4" s="567" t="s">
        <v>716</v>
      </c>
      <c r="G4" s="567"/>
      <c r="H4" s="507" t="s">
        <v>166</v>
      </c>
      <c r="I4" s="568" t="s">
        <v>127</v>
      </c>
      <c r="J4" s="568"/>
      <c r="K4" s="568"/>
      <c r="L4" s="568"/>
      <c r="M4" s="452"/>
      <c r="N4" s="453"/>
      <c r="O4" s="449"/>
      <c r="Q4" s="455"/>
    </row>
    <row r="5" spans="1:17" s="454" customFormat="1" ht="13.25" customHeight="1" x14ac:dyDescent="0.2">
      <c r="A5" s="508" t="s">
        <v>678</v>
      </c>
      <c r="B5" s="508"/>
      <c r="C5" s="509" t="s">
        <v>679</v>
      </c>
      <c r="D5" s="509" t="s">
        <v>680</v>
      </c>
      <c r="E5" s="509"/>
      <c r="F5" s="509" t="s">
        <v>679</v>
      </c>
      <c r="G5" s="509" t="s">
        <v>680</v>
      </c>
      <c r="H5" s="509"/>
      <c r="I5" s="510" t="s">
        <v>679</v>
      </c>
      <c r="J5" s="510" t="s">
        <v>680</v>
      </c>
      <c r="K5" s="510"/>
      <c r="L5" s="486" t="s">
        <v>681</v>
      </c>
      <c r="M5" s="456"/>
      <c r="N5" s="457"/>
      <c r="O5" s="449"/>
      <c r="Q5" s="458"/>
    </row>
    <row r="6" spans="1:17" s="454" customFormat="1" ht="13.25" customHeight="1" x14ac:dyDescent="0.2">
      <c r="A6" s="481"/>
      <c r="B6" s="481"/>
      <c r="C6" s="482"/>
      <c r="D6" s="483"/>
      <c r="E6" s="482"/>
      <c r="F6" s="482"/>
      <c r="G6" s="483"/>
      <c r="H6" s="482"/>
      <c r="I6" s="484" t="s">
        <v>682</v>
      </c>
      <c r="J6" s="484" t="s">
        <v>682</v>
      </c>
      <c r="K6" s="484"/>
      <c r="L6" s="484" t="s">
        <v>682</v>
      </c>
      <c r="M6" s="456"/>
      <c r="N6" s="457"/>
      <c r="O6" s="450"/>
      <c r="Q6" s="458"/>
    </row>
    <row r="7" spans="1:17" s="454" customFormat="1" ht="13.25" customHeight="1" x14ac:dyDescent="0.2">
      <c r="A7" s="485" t="s">
        <v>683</v>
      </c>
      <c r="B7" s="485"/>
      <c r="C7" s="482"/>
      <c r="D7" s="483"/>
      <c r="E7" s="482"/>
      <c r="F7" s="482"/>
      <c r="G7" s="483"/>
      <c r="H7" s="482"/>
      <c r="I7" s="484" t="s">
        <v>682</v>
      </c>
      <c r="J7" s="484" t="s">
        <v>682</v>
      </c>
      <c r="K7" s="484"/>
      <c r="L7" s="484" t="s">
        <v>682</v>
      </c>
      <c r="M7" s="456"/>
      <c r="N7" s="457"/>
      <c r="O7" s="450"/>
      <c r="Q7" s="458"/>
    </row>
    <row r="8" spans="1:17" s="454" customFormat="1" ht="13.25" customHeight="1" x14ac:dyDescent="0.2">
      <c r="A8" s="490" t="s">
        <v>705</v>
      </c>
      <c r="B8" s="490"/>
      <c r="C8" s="491">
        <v>654</v>
      </c>
      <c r="D8" s="491">
        <v>404</v>
      </c>
      <c r="E8" s="491"/>
      <c r="F8" s="491">
        <v>61</v>
      </c>
      <c r="G8" s="491">
        <v>24</v>
      </c>
      <c r="H8" s="491"/>
      <c r="I8" s="492">
        <f t="shared" ref="I8:J13" si="0">F8+C8</f>
        <v>715</v>
      </c>
      <c r="J8" s="492">
        <f t="shared" si="0"/>
        <v>428</v>
      </c>
      <c r="K8" s="492"/>
      <c r="L8" s="493" t="s">
        <v>684</v>
      </c>
      <c r="M8" s="456"/>
      <c r="N8" s="457"/>
      <c r="O8" s="450"/>
      <c r="Q8" s="458"/>
    </row>
    <row r="9" spans="1:17" s="454" customFormat="1" ht="13.25" customHeight="1" x14ac:dyDescent="0.2">
      <c r="A9" s="490" t="s">
        <v>706</v>
      </c>
      <c r="B9" s="490"/>
      <c r="C9" s="491">
        <v>160</v>
      </c>
      <c r="D9" s="491">
        <v>174</v>
      </c>
      <c r="E9" s="491"/>
      <c r="F9" s="491">
        <v>9</v>
      </c>
      <c r="G9" s="491">
        <v>2</v>
      </c>
      <c r="H9" s="491"/>
      <c r="I9" s="492">
        <f t="shared" si="0"/>
        <v>169</v>
      </c>
      <c r="J9" s="492">
        <f t="shared" si="0"/>
        <v>176</v>
      </c>
      <c r="K9" s="492"/>
      <c r="L9" s="493">
        <f t="shared" ref="L9:L13" si="1">+(I9-J9)/J9</f>
        <v>-3.9772727272727272E-2</v>
      </c>
      <c r="M9" s="456"/>
      <c r="N9" s="457"/>
      <c r="O9" s="449"/>
      <c r="Q9" s="458"/>
    </row>
    <row r="10" spans="1:17" s="454" customFormat="1" ht="13.25" customHeight="1" x14ac:dyDescent="0.2">
      <c r="A10" s="490" t="s">
        <v>7</v>
      </c>
      <c r="B10" s="490"/>
      <c r="C10" s="491">
        <v>276</v>
      </c>
      <c r="D10" s="491">
        <v>293</v>
      </c>
      <c r="E10" s="491"/>
      <c r="F10" s="491">
        <v>8</v>
      </c>
      <c r="G10" s="491">
        <v>10</v>
      </c>
      <c r="H10" s="491"/>
      <c r="I10" s="492">
        <f t="shared" si="0"/>
        <v>284</v>
      </c>
      <c r="J10" s="492">
        <f t="shared" si="0"/>
        <v>303</v>
      </c>
      <c r="K10" s="492"/>
      <c r="L10" s="493">
        <f t="shared" si="1"/>
        <v>-6.2706270627062702E-2</v>
      </c>
      <c r="M10" s="456"/>
      <c r="N10" s="457"/>
      <c r="O10" s="449"/>
      <c r="Q10" s="458"/>
    </row>
    <row r="11" spans="1:17" s="454" customFormat="1" ht="13.25" customHeight="1" x14ac:dyDescent="0.2">
      <c r="A11" s="490" t="s">
        <v>61</v>
      </c>
      <c r="B11" s="490"/>
      <c r="C11" s="491">
        <v>273</v>
      </c>
      <c r="D11" s="491">
        <v>252</v>
      </c>
      <c r="E11" s="491"/>
      <c r="F11" s="491">
        <v>38</v>
      </c>
      <c r="G11" s="491">
        <v>59</v>
      </c>
      <c r="H11" s="491"/>
      <c r="I11" s="492">
        <f t="shared" si="0"/>
        <v>311</v>
      </c>
      <c r="J11" s="492">
        <f t="shared" si="0"/>
        <v>311</v>
      </c>
      <c r="K11" s="492"/>
      <c r="L11" s="493">
        <f t="shared" si="1"/>
        <v>0</v>
      </c>
      <c r="M11" s="456"/>
      <c r="N11" s="457"/>
      <c r="O11" s="449"/>
      <c r="Q11" s="458"/>
    </row>
    <row r="12" spans="1:17" s="454" customFormat="1" ht="13.25" customHeight="1" x14ac:dyDescent="0.2">
      <c r="A12" s="490" t="s">
        <v>10</v>
      </c>
      <c r="B12" s="490"/>
      <c r="C12" s="491">
        <v>3519</v>
      </c>
      <c r="D12" s="491">
        <v>3276</v>
      </c>
      <c r="E12" s="491"/>
      <c r="F12" s="491">
        <v>842</v>
      </c>
      <c r="G12" s="491">
        <v>841</v>
      </c>
      <c r="H12" s="491"/>
      <c r="I12" s="492">
        <f t="shared" si="0"/>
        <v>4361</v>
      </c>
      <c r="J12" s="492">
        <f t="shared" si="0"/>
        <v>4117</v>
      </c>
      <c r="K12" s="492"/>
      <c r="L12" s="493">
        <f t="shared" si="1"/>
        <v>5.9266456157396161E-2</v>
      </c>
      <c r="M12" s="456"/>
      <c r="N12" s="457"/>
      <c r="O12" s="449"/>
      <c r="Q12" s="459"/>
    </row>
    <row r="13" spans="1:17" s="454" customFormat="1" ht="13.25" customHeight="1" x14ac:dyDescent="0.2">
      <c r="A13" s="490" t="s">
        <v>123</v>
      </c>
      <c r="B13" s="490"/>
      <c r="C13" s="491">
        <v>1624</v>
      </c>
      <c r="D13" s="491">
        <v>1588</v>
      </c>
      <c r="E13" s="491"/>
      <c r="F13" s="491">
        <v>146</v>
      </c>
      <c r="G13" s="491">
        <v>163</v>
      </c>
      <c r="H13" s="491"/>
      <c r="I13" s="492">
        <f t="shared" si="0"/>
        <v>1770</v>
      </c>
      <c r="J13" s="492">
        <f t="shared" si="0"/>
        <v>1751</v>
      </c>
      <c r="K13" s="492"/>
      <c r="L13" s="493">
        <f t="shared" si="1"/>
        <v>1.0850942318675044E-2</v>
      </c>
      <c r="M13" s="456"/>
      <c r="N13" s="457"/>
      <c r="O13" s="449"/>
      <c r="Q13" s="459"/>
    </row>
    <row r="14" spans="1:17" s="454" customFormat="1" ht="13.25" customHeight="1" x14ac:dyDescent="0.2">
      <c r="A14" s="490" t="s">
        <v>227</v>
      </c>
      <c r="B14" s="490"/>
      <c r="C14" s="491"/>
      <c r="D14" s="491"/>
      <c r="E14" s="491"/>
      <c r="F14" s="491"/>
      <c r="G14" s="491"/>
      <c r="H14" s="491"/>
      <c r="I14" s="494" t="s">
        <v>682</v>
      </c>
      <c r="J14" s="494" t="s">
        <v>682</v>
      </c>
      <c r="K14" s="494"/>
      <c r="L14" s="494" t="s">
        <v>682</v>
      </c>
      <c r="M14" s="456"/>
      <c r="N14" s="457"/>
      <c r="O14" s="449"/>
      <c r="Q14" s="459"/>
    </row>
    <row r="15" spans="1:17" s="454" customFormat="1" ht="13.25" customHeight="1" x14ac:dyDescent="0.2">
      <c r="A15" s="490" t="s">
        <v>227</v>
      </c>
      <c r="B15" s="490"/>
      <c r="C15" s="495">
        <f>151-23</f>
        <v>128</v>
      </c>
      <c r="D15" s="495">
        <f>155-28</f>
        <v>127</v>
      </c>
      <c r="E15" s="491"/>
      <c r="F15" s="491">
        <v>0</v>
      </c>
      <c r="G15" s="491">
        <v>0</v>
      </c>
      <c r="H15" s="491"/>
      <c r="I15" s="492">
        <f t="shared" ref="I15:J19" si="2">F15+C15</f>
        <v>128</v>
      </c>
      <c r="J15" s="492">
        <f t="shared" si="2"/>
        <v>127</v>
      </c>
      <c r="K15" s="492"/>
      <c r="L15" s="493">
        <f>+(I15-J15)/J15</f>
        <v>7.874015748031496E-3</v>
      </c>
      <c r="M15" s="456"/>
      <c r="N15" s="457"/>
      <c r="O15" s="449"/>
      <c r="Q15" s="458"/>
    </row>
    <row r="16" spans="1:17" s="454" customFormat="1" ht="13.25" customHeight="1" x14ac:dyDescent="0.2">
      <c r="A16" s="490" t="s">
        <v>707</v>
      </c>
      <c r="B16" s="490"/>
      <c r="C16" s="495">
        <v>23</v>
      </c>
      <c r="D16" s="495">
        <v>28</v>
      </c>
      <c r="E16" s="491"/>
      <c r="F16" s="491">
        <v>0</v>
      </c>
      <c r="G16" s="491">
        <v>0</v>
      </c>
      <c r="H16" s="491"/>
      <c r="I16" s="492">
        <f t="shared" si="2"/>
        <v>23</v>
      </c>
      <c r="J16" s="492">
        <f t="shared" si="2"/>
        <v>28</v>
      </c>
      <c r="K16" s="492"/>
      <c r="L16" s="496" t="s">
        <v>685</v>
      </c>
      <c r="M16" s="456"/>
      <c r="N16" s="457"/>
      <c r="O16" s="450"/>
      <c r="Q16" s="458"/>
    </row>
    <row r="17" spans="1:17" s="454" customFormat="1" ht="13.25" customHeight="1" x14ac:dyDescent="0.2">
      <c r="A17" s="490" t="s">
        <v>47</v>
      </c>
      <c r="B17" s="490"/>
      <c r="C17" s="491">
        <v>58</v>
      </c>
      <c r="D17" s="491">
        <v>61</v>
      </c>
      <c r="E17" s="491"/>
      <c r="F17" s="491">
        <v>0</v>
      </c>
      <c r="G17" s="491">
        <v>2</v>
      </c>
      <c r="H17" s="491"/>
      <c r="I17" s="492">
        <f t="shared" si="2"/>
        <v>58</v>
      </c>
      <c r="J17" s="492">
        <f t="shared" si="2"/>
        <v>63</v>
      </c>
      <c r="K17" s="492"/>
      <c r="L17" s="493">
        <f>+(I17-J17)/J17</f>
        <v>-7.9365079365079361E-2</v>
      </c>
      <c r="M17" s="456"/>
      <c r="N17" s="457"/>
      <c r="O17" s="450"/>
      <c r="Q17" s="458"/>
    </row>
    <row r="18" spans="1:17" s="454" customFormat="1" ht="13.25" customHeight="1" x14ac:dyDescent="0.2">
      <c r="A18" s="490" t="s">
        <v>708</v>
      </c>
      <c r="B18" s="490"/>
      <c r="C18" s="491">
        <v>443</v>
      </c>
      <c r="D18" s="491">
        <v>451</v>
      </c>
      <c r="E18" s="491"/>
      <c r="F18" s="491">
        <v>366</v>
      </c>
      <c r="G18" s="491">
        <v>358</v>
      </c>
      <c r="H18" s="491"/>
      <c r="I18" s="492">
        <f t="shared" si="2"/>
        <v>809</v>
      </c>
      <c r="J18" s="492">
        <f t="shared" si="2"/>
        <v>809</v>
      </c>
      <c r="K18" s="492"/>
      <c r="L18" s="493">
        <f>+(I18-J18)/J18</f>
        <v>0</v>
      </c>
      <c r="M18" s="456"/>
      <c r="N18" s="457"/>
      <c r="O18" s="450"/>
      <c r="Q18" s="458"/>
    </row>
    <row r="19" spans="1:17" s="454" customFormat="1" ht="13.25" customHeight="1" x14ac:dyDescent="0.2">
      <c r="A19" s="490" t="s">
        <v>14</v>
      </c>
      <c r="B19" s="490"/>
      <c r="C19" s="491">
        <v>1545</v>
      </c>
      <c r="D19" s="491">
        <v>1542</v>
      </c>
      <c r="E19" s="491"/>
      <c r="F19" s="491">
        <v>121</v>
      </c>
      <c r="G19" s="491">
        <v>111</v>
      </c>
      <c r="H19" s="491"/>
      <c r="I19" s="492">
        <f t="shared" si="2"/>
        <v>1666</v>
      </c>
      <c r="J19" s="492">
        <f t="shared" si="2"/>
        <v>1653</v>
      </c>
      <c r="K19" s="492"/>
      <c r="L19" s="493">
        <f>+(I19-J19)/J19</f>
        <v>7.8644888082274652E-3</v>
      </c>
      <c r="M19" s="456"/>
      <c r="N19" s="457"/>
      <c r="O19" s="449"/>
      <c r="Q19" s="458"/>
    </row>
    <row r="20" spans="1:17" s="454" customFormat="1" ht="13.25" customHeight="1" x14ac:dyDescent="0.2">
      <c r="A20" s="490" t="s">
        <v>686</v>
      </c>
      <c r="B20" s="490"/>
      <c r="C20" s="497"/>
      <c r="D20" s="497"/>
      <c r="E20" s="497"/>
      <c r="F20" s="497"/>
      <c r="G20" s="497"/>
      <c r="H20" s="497"/>
      <c r="I20" s="492"/>
      <c r="J20" s="492"/>
      <c r="K20" s="492"/>
      <c r="L20" s="493"/>
      <c r="M20" s="456"/>
      <c r="N20" s="457"/>
      <c r="O20" s="449"/>
      <c r="Q20" s="458"/>
    </row>
    <row r="21" spans="1:17" s="454" customFormat="1" ht="13.25" customHeight="1" x14ac:dyDescent="0.2">
      <c r="A21" s="490" t="s">
        <v>687</v>
      </c>
      <c r="B21" s="490"/>
      <c r="C21" s="491">
        <v>366</v>
      </c>
      <c r="D21" s="491">
        <v>389</v>
      </c>
      <c r="E21" s="491"/>
      <c r="F21" s="491">
        <v>83</v>
      </c>
      <c r="G21" s="491">
        <v>75</v>
      </c>
      <c r="H21" s="491"/>
      <c r="I21" s="492">
        <f t="shared" ref="I21:J25" si="3">F21+C21</f>
        <v>449</v>
      </c>
      <c r="J21" s="492">
        <f t="shared" si="3"/>
        <v>464</v>
      </c>
      <c r="K21" s="492"/>
      <c r="L21" s="493">
        <f>+(I21-J21)/J21</f>
        <v>-3.2327586206896554E-2</v>
      </c>
      <c r="M21" s="456"/>
      <c r="N21" s="457"/>
      <c r="O21" s="449"/>
      <c r="Q21" s="458"/>
    </row>
    <row r="22" spans="1:17" s="454" customFormat="1" ht="13.25" customHeight="1" x14ac:dyDescent="0.2">
      <c r="A22" s="490" t="s">
        <v>709</v>
      </c>
      <c r="B22" s="490"/>
      <c r="C22" s="491">
        <v>382</v>
      </c>
      <c r="D22" s="491">
        <v>386</v>
      </c>
      <c r="E22" s="491"/>
      <c r="F22" s="491">
        <v>485</v>
      </c>
      <c r="G22" s="491">
        <v>526</v>
      </c>
      <c r="H22" s="491"/>
      <c r="I22" s="492">
        <f t="shared" si="3"/>
        <v>867</v>
      </c>
      <c r="J22" s="492">
        <f t="shared" si="3"/>
        <v>912</v>
      </c>
      <c r="K22" s="492"/>
      <c r="L22" s="493">
        <f>+(I22-J22)/J22</f>
        <v>-4.9342105263157895E-2</v>
      </c>
      <c r="M22" s="456"/>
      <c r="N22" s="457"/>
      <c r="O22" s="449"/>
      <c r="Q22" s="458"/>
    </row>
    <row r="23" spans="1:17" s="454" customFormat="1" ht="13.25" customHeight="1" x14ac:dyDescent="0.2">
      <c r="A23" s="490" t="s">
        <v>710</v>
      </c>
      <c r="B23" s="490"/>
      <c r="C23" s="491">
        <v>228</v>
      </c>
      <c r="D23" s="491">
        <v>438</v>
      </c>
      <c r="E23" s="491"/>
      <c r="F23" s="491">
        <v>34</v>
      </c>
      <c r="G23" s="491">
        <v>79</v>
      </c>
      <c r="H23" s="491"/>
      <c r="I23" s="492">
        <f t="shared" si="3"/>
        <v>262</v>
      </c>
      <c r="J23" s="492">
        <f t="shared" si="3"/>
        <v>517</v>
      </c>
      <c r="K23" s="492"/>
      <c r="L23" s="493" t="s">
        <v>684</v>
      </c>
      <c r="M23" s="456"/>
      <c r="N23" s="457"/>
      <c r="O23" s="449"/>
      <c r="Q23" s="458"/>
    </row>
    <row r="24" spans="1:17" s="454" customFormat="1" ht="13.25" customHeight="1" x14ac:dyDescent="0.2">
      <c r="A24" s="490" t="s">
        <v>688</v>
      </c>
      <c r="B24" s="490"/>
      <c r="C24" s="491">
        <v>455</v>
      </c>
      <c r="D24" s="491">
        <v>459</v>
      </c>
      <c r="E24" s="491"/>
      <c r="F24" s="491">
        <v>33</v>
      </c>
      <c r="G24" s="491">
        <v>37</v>
      </c>
      <c r="H24" s="491"/>
      <c r="I24" s="492">
        <f t="shared" si="3"/>
        <v>488</v>
      </c>
      <c r="J24" s="492">
        <f t="shared" si="3"/>
        <v>496</v>
      </c>
      <c r="K24" s="492"/>
      <c r="L24" s="493">
        <f>+(I24-J24)/J24</f>
        <v>-1.6129032258064516E-2</v>
      </c>
      <c r="M24" s="456"/>
      <c r="N24" s="457"/>
      <c r="O24" s="449"/>
      <c r="Q24" s="459"/>
    </row>
    <row r="25" spans="1:17" s="454" customFormat="1" ht="13.25" customHeight="1" x14ac:dyDescent="0.25">
      <c r="A25" s="490" t="s">
        <v>18</v>
      </c>
      <c r="B25" s="490"/>
      <c r="C25" s="491">
        <v>303</v>
      </c>
      <c r="D25" s="491">
        <v>313</v>
      </c>
      <c r="E25" s="491"/>
      <c r="F25" s="491">
        <v>8</v>
      </c>
      <c r="G25" s="491">
        <v>8</v>
      </c>
      <c r="H25" s="491"/>
      <c r="I25" s="492">
        <f t="shared" si="3"/>
        <v>311</v>
      </c>
      <c r="J25" s="492">
        <f t="shared" si="3"/>
        <v>321</v>
      </c>
      <c r="K25" s="492"/>
      <c r="L25" s="493">
        <f>+(I25-J25)/J25</f>
        <v>-3.1152647975077882E-2</v>
      </c>
      <c r="M25" s="456"/>
      <c r="N25" s="457"/>
      <c r="O25" s="460"/>
      <c r="Q25" s="459"/>
    </row>
    <row r="26" spans="1:17" s="454" customFormat="1" ht="13.25" customHeight="1" x14ac:dyDescent="0.2">
      <c r="A26" s="490" t="s">
        <v>100</v>
      </c>
      <c r="B26" s="490"/>
      <c r="C26" s="491"/>
      <c r="D26" s="491"/>
      <c r="E26" s="491"/>
      <c r="F26" s="491"/>
      <c r="G26" s="491"/>
      <c r="H26" s="491"/>
      <c r="I26" s="494" t="s">
        <v>682</v>
      </c>
      <c r="J26" s="494" t="s">
        <v>682</v>
      </c>
      <c r="K26" s="494"/>
      <c r="L26" s="494" t="s">
        <v>682</v>
      </c>
      <c r="M26" s="456"/>
      <c r="N26" s="457"/>
      <c r="O26" s="449"/>
      <c r="Q26" s="459"/>
    </row>
    <row r="27" spans="1:17" s="454" customFormat="1" ht="13.25" customHeight="1" x14ac:dyDescent="0.2">
      <c r="A27" s="490" t="s">
        <v>100</v>
      </c>
      <c r="B27" s="490"/>
      <c r="C27" s="495">
        <f>521-58</f>
        <v>463</v>
      </c>
      <c r="D27" s="495">
        <v>444</v>
      </c>
      <c r="E27" s="491"/>
      <c r="F27" s="491">
        <v>0</v>
      </c>
      <c r="G27" s="491">
        <v>0</v>
      </c>
      <c r="H27" s="491"/>
      <c r="I27" s="492">
        <f t="shared" ref="I27:J35" si="4">F27+C27</f>
        <v>463</v>
      </c>
      <c r="J27" s="492">
        <f t="shared" si="4"/>
        <v>444</v>
      </c>
      <c r="K27" s="492"/>
      <c r="L27" s="493">
        <f>+(I27-J27)/J27</f>
        <v>4.2792792792792793E-2</v>
      </c>
      <c r="M27" s="456"/>
      <c r="N27" s="457"/>
      <c r="O27" s="449"/>
      <c r="Q27" s="458"/>
    </row>
    <row r="28" spans="1:17" s="454" customFormat="1" ht="13.25" customHeight="1" x14ac:dyDescent="0.25">
      <c r="A28" s="490" t="s">
        <v>711</v>
      </c>
      <c r="B28" s="490"/>
      <c r="C28" s="495">
        <v>58</v>
      </c>
      <c r="D28" s="495">
        <v>63</v>
      </c>
      <c r="E28" s="491"/>
      <c r="F28" s="491">
        <v>0</v>
      </c>
      <c r="G28" s="491">
        <v>0</v>
      </c>
      <c r="H28" s="491"/>
      <c r="I28" s="492">
        <f t="shared" si="4"/>
        <v>58</v>
      </c>
      <c r="J28" s="492">
        <f t="shared" si="4"/>
        <v>63</v>
      </c>
      <c r="K28" s="492"/>
      <c r="L28" s="496" t="s">
        <v>685</v>
      </c>
      <c r="M28" s="277"/>
      <c r="N28" s="457"/>
      <c r="O28" s="461"/>
      <c r="Q28" s="458"/>
    </row>
    <row r="29" spans="1:17" s="454" customFormat="1" ht="13.25" customHeight="1" x14ac:dyDescent="0.2">
      <c r="A29" s="490" t="s">
        <v>99</v>
      </c>
      <c r="B29" s="490"/>
      <c r="C29" s="491">
        <v>48</v>
      </c>
      <c r="D29" s="491">
        <v>43</v>
      </c>
      <c r="E29" s="491"/>
      <c r="F29" s="491">
        <v>0</v>
      </c>
      <c r="G29" s="491">
        <v>1</v>
      </c>
      <c r="H29" s="491"/>
      <c r="I29" s="492">
        <f t="shared" si="4"/>
        <v>48</v>
      </c>
      <c r="J29" s="492">
        <f t="shared" si="4"/>
        <v>44</v>
      </c>
      <c r="K29" s="492"/>
      <c r="L29" s="493">
        <f t="shared" ref="L29:L36" si="5">+(I29-J29)/J29</f>
        <v>9.0909090909090912E-2</v>
      </c>
      <c r="M29" s="456"/>
      <c r="N29" s="457"/>
      <c r="Q29" s="458"/>
    </row>
    <row r="30" spans="1:17" s="454" customFormat="1" ht="13.25" customHeight="1" x14ac:dyDescent="0.2">
      <c r="A30" s="490" t="s">
        <v>712</v>
      </c>
      <c r="B30" s="490"/>
      <c r="C30" s="491">
        <v>223</v>
      </c>
      <c r="D30" s="491">
        <v>232</v>
      </c>
      <c r="E30" s="491"/>
      <c r="F30" s="491">
        <v>18</v>
      </c>
      <c r="G30" s="491">
        <v>18</v>
      </c>
      <c r="H30" s="491"/>
      <c r="I30" s="492">
        <f t="shared" si="4"/>
        <v>241</v>
      </c>
      <c r="J30" s="492">
        <f t="shared" si="4"/>
        <v>250</v>
      </c>
      <c r="K30" s="492"/>
      <c r="L30" s="493">
        <f t="shared" si="5"/>
        <v>-3.5999999999999997E-2</v>
      </c>
      <c r="M30" s="456"/>
      <c r="N30" s="457"/>
      <c r="Q30" s="458"/>
    </row>
    <row r="31" spans="1:17" s="454" customFormat="1" ht="13.25" customHeight="1" x14ac:dyDescent="0.2">
      <c r="A31" s="490" t="s">
        <v>64</v>
      </c>
      <c r="B31" s="490"/>
      <c r="C31" s="491">
        <v>727</v>
      </c>
      <c r="D31" s="491">
        <v>717</v>
      </c>
      <c r="E31" s="491"/>
      <c r="F31" s="491">
        <v>77</v>
      </c>
      <c r="G31" s="491">
        <v>130</v>
      </c>
      <c r="H31" s="491"/>
      <c r="I31" s="492">
        <f t="shared" si="4"/>
        <v>804</v>
      </c>
      <c r="J31" s="492">
        <f t="shared" si="4"/>
        <v>847</v>
      </c>
      <c r="K31" s="492"/>
      <c r="L31" s="493">
        <f t="shared" si="5"/>
        <v>-5.0767414403778043E-2</v>
      </c>
      <c r="M31" s="456"/>
      <c r="N31" s="457"/>
      <c r="Q31" s="458"/>
    </row>
    <row r="32" spans="1:17" s="454" customFormat="1" ht="13.25" customHeight="1" x14ac:dyDescent="0.2">
      <c r="A32" s="490" t="s">
        <v>23</v>
      </c>
      <c r="B32" s="490"/>
      <c r="C32" s="491">
        <v>183</v>
      </c>
      <c r="D32" s="491">
        <v>184</v>
      </c>
      <c r="E32" s="491"/>
      <c r="F32" s="491">
        <v>28</v>
      </c>
      <c r="G32" s="491">
        <v>29</v>
      </c>
      <c r="H32" s="491"/>
      <c r="I32" s="492">
        <f t="shared" si="4"/>
        <v>211</v>
      </c>
      <c r="J32" s="492">
        <f t="shared" si="4"/>
        <v>213</v>
      </c>
      <c r="K32" s="492"/>
      <c r="L32" s="493">
        <f t="shared" si="5"/>
        <v>-9.3896713615023476E-3</v>
      </c>
      <c r="M32" s="456"/>
      <c r="N32" s="457"/>
      <c r="Q32" s="458"/>
    </row>
    <row r="33" spans="1:17" s="463" customFormat="1" ht="13.25" customHeight="1" x14ac:dyDescent="0.25">
      <c r="A33" s="490" t="s">
        <v>24</v>
      </c>
      <c r="B33" s="490"/>
      <c r="C33" s="491">
        <v>3734</v>
      </c>
      <c r="D33" s="491">
        <v>3510</v>
      </c>
      <c r="E33" s="491"/>
      <c r="F33" s="491">
        <v>619</v>
      </c>
      <c r="G33" s="491">
        <v>554</v>
      </c>
      <c r="H33" s="491"/>
      <c r="I33" s="492">
        <f t="shared" si="4"/>
        <v>4353</v>
      </c>
      <c r="J33" s="492">
        <f t="shared" si="4"/>
        <v>4064</v>
      </c>
      <c r="K33" s="492"/>
      <c r="L33" s="493">
        <f t="shared" si="5"/>
        <v>7.1112204724409447E-2</v>
      </c>
      <c r="M33" s="456"/>
      <c r="N33" s="462"/>
      <c r="Q33" s="464"/>
    </row>
    <row r="34" spans="1:17" s="454" customFormat="1" ht="13.25" customHeight="1" x14ac:dyDescent="0.25">
      <c r="A34" s="490" t="s">
        <v>713</v>
      </c>
      <c r="B34" s="490"/>
      <c r="C34" s="491">
        <v>422</v>
      </c>
      <c r="D34" s="491">
        <v>407</v>
      </c>
      <c r="E34" s="491"/>
      <c r="F34" s="491">
        <v>296</v>
      </c>
      <c r="G34" s="491">
        <v>343</v>
      </c>
      <c r="H34" s="491"/>
      <c r="I34" s="492">
        <f t="shared" si="4"/>
        <v>718</v>
      </c>
      <c r="J34" s="492">
        <f t="shared" si="4"/>
        <v>750</v>
      </c>
      <c r="K34" s="492"/>
      <c r="L34" s="493">
        <f t="shared" si="5"/>
        <v>-4.2666666666666665E-2</v>
      </c>
      <c r="M34" s="452"/>
      <c r="N34" s="457"/>
      <c r="O34" s="465"/>
      <c r="Q34" s="451"/>
    </row>
    <row r="35" spans="1:17" s="454" customFormat="1" ht="13.25" customHeight="1" x14ac:dyDescent="0.25">
      <c r="A35" s="490" t="s">
        <v>714</v>
      </c>
      <c r="B35" s="490"/>
      <c r="C35" s="491">
        <v>4857</v>
      </c>
      <c r="D35" s="491">
        <v>5328</v>
      </c>
      <c r="E35" s="491"/>
      <c r="F35" s="491">
        <v>666</v>
      </c>
      <c r="G35" s="491">
        <v>746</v>
      </c>
      <c r="H35" s="491"/>
      <c r="I35" s="492">
        <f t="shared" si="4"/>
        <v>5523</v>
      </c>
      <c r="J35" s="492">
        <f t="shared" si="4"/>
        <v>6074</v>
      </c>
      <c r="K35" s="492"/>
      <c r="L35" s="493">
        <f t="shared" si="5"/>
        <v>-9.0714520908791577E-2</v>
      </c>
      <c r="M35" s="456"/>
      <c r="N35" s="457"/>
      <c r="O35" s="465"/>
      <c r="Q35" s="458"/>
    </row>
    <row r="36" spans="1:17" s="454" customFormat="1" ht="13.25" customHeight="1" x14ac:dyDescent="0.2">
      <c r="A36" s="498" t="s">
        <v>689</v>
      </c>
      <c r="B36" s="498"/>
      <c r="C36" s="499">
        <f>SUM(C8:C35)</f>
        <v>21152</v>
      </c>
      <c r="D36" s="499">
        <f>SUM(D8:D35)</f>
        <v>21109</v>
      </c>
      <c r="E36" s="499"/>
      <c r="F36" s="499">
        <f>SUM(F8:F35)</f>
        <v>3938</v>
      </c>
      <c r="G36" s="499">
        <f>SUM(G8:G35)</f>
        <v>4116</v>
      </c>
      <c r="H36" s="499"/>
      <c r="I36" s="499">
        <f>SUM(I8:I35)</f>
        <v>25090</v>
      </c>
      <c r="J36" s="499">
        <f>SUM(J8:J35)</f>
        <v>25225</v>
      </c>
      <c r="K36" s="499"/>
      <c r="L36" s="500">
        <f t="shared" si="5"/>
        <v>-5.3518334985133793E-3</v>
      </c>
      <c r="M36" s="456"/>
      <c r="N36" s="457"/>
      <c r="O36" s="466"/>
    </row>
    <row r="37" spans="1:17" s="454" customFormat="1" ht="13.25" customHeight="1" x14ac:dyDescent="0.2">
      <c r="A37" s="501"/>
      <c r="B37" s="501"/>
      <c r="C37" s="502"/>
      <c r="D37" s="502"/>
      <c r="E37" s="502"/>
      <c r="F37" s="502"/>
      <c r="G37" s="502"/>
      <c r="H37" s="502"/>
      <c r="I37" s="494"/>
      <c r="J37" s="494"/>
      <c r="K37" s="494"/>
      <c r="L37" s="494" t="s">
        <v>682</v>
      </c>
      <c r="M37" s="456"/>
      <c r="N37" s="457"/>
      <c r="O37" s="466"/>
      <c r="Q37" s="458"/>
    </row>
    <row r="38" spans="1:17" s="454" customFormat="1" ht="13.25" customHeight="1" x14ac:dyDescent="0.2">
      <c r="A38" s="490" t="s">
        <v>715</v>
      </c>
      <c r="B38" s="490"/>
      <c r="C38" s="491">
        <v>2734</v>
      </c>
      <c r="D38" s="491">
        <f>2805</f>
        <v>2805</v>
      </c>
      <c r="E38" s="491"/>
      <c r="F38" s="491">
        <v>572</v>
      </c>
      <c r="G38" s="491">
        <v>664</v>
      </c>
      <c r="H38" s="491"/>
      <c r="I38" s="492">
        <f>F38+C38</f>
        <v>3306</v>
      </c>
      <c r="J38" s="492">
        <f>G38+D38</f>
        <v>3469</v>
      </c>
      <c r="K38" s="492"/>
      <c r="L38" s="493">
        <f>+(I38-J38)/J38</f>
        <v>-4.6987604496973194E-2</v>
      </c>
      <c r="M38" s="456"/>
      <c r="N38" s="457"/>
      <c r="O38" s="466"/>
    </row>
    <row r="39" spans="1:17" s="463" customFormat="1" ht="13.25" customHeight="1" x14ac:dyDescent="0.25">
      <c r="A39" s="497"/>
      <c r="B39" s="497"/>
      <c r="C39" s="503"/>
      <c r="D39" s="503"/>
      <c r="E39" s="503"/>
      <c r="F39" s="503"/>
      <c r="G39" s="503"/>
      <c r="H39" s="503"/>
      <c r="I39" s="494" t="s">
        <v>682</v>
      </c>
      <c r="J39" s="494" t="s">
        <v>682</v>
      </c>
      <c r="K39" s="494"/>
      <c r="L39" s="494" t="s">
        <v>682</v>
      </c>
      <c r="M39" s="456"/>
      <c r="N39" s="462"/>
      <c r="O39" s="466"/>
      <c r="Q39" s="464"/>
    </row>
    <row r="40" spans="1:17" ht="13.25" customHeight="1" x14ac:dyDescent="0.3">
      <c r="A40" s="490" t="s">
        <v>690</v>
      </c>
      <c r="B40" s="490"/>
      <c r="C40" s="491">
        <v>619</v>
      </c>
      <c r="D40" s="491">
        <v>627</v>
      </c>
      <c r="E40" s="491"/>
      <c r="F40" s="491"/>
      <c r="G40" s="491"/>
      <c r="H40" s="491"/>
      <c r="I40" s="492">
        <f>F40+C40</f>
        <v>619</v>
      </c>
      <c r="J40" s="492">
        <f>G40+D40</f>
        <v>627</v>
      </c>
      <c r="K40" s="492"/>
      <c r="L40" s="493"/>
      <c r="M40" s="469"/>
      <c r="N40" s="468"/>
      <c r="O40" s="466"/>
    </row>
    <row r="41" spans="1:17" ht="13.25" customHeight="1" x14ac:dyDescent="0.3">
      <c r="A41" s="504"/>
      <c r="B41" s="504"/>
      <c r="C41" s="505"/>
      <c r="D41" s="491"/>
      <c r="E41" s="505"/>
      <c r="F41" s="505"/>
      <c r="G41" s="491"/>
      <c r="H41" s="505"/>
      <c r="I41" s="506" t="s">
        <v>682</v>
      </c>
      <c r="J41" s="494" t="s">
        <v>682</v>
      </c>
      <c r="K41" s="494"/>
      <c r="L41" s="494" t="s">
        <v>682</v>
      </c>
      <c r="O41" s="466"/>
    </row>
    <row r="42" spans="1:17" s="466" customFormat="1" ht="13.25" customHeight="1" x14ac:dyDescent="0.2">
      <c r="A42" s="498" t="s">
        <v>691</v>
      </c>
      <c r="B42" s="498"/>
      <c r="C42" s="499">
        <f>+C40+C38+C36</f>
        <v>24505</v>
      </c>
      <c r="D42" s="499">
        <f>+D40+D38+D36</f>
        <v>24541</v>
      </c>
      <c r="E42" s="499"/>
      <c r="F42" s="499">
        <f>+F40+F38+F36</f>
        <v>4510</v>
      </c>
      <c r="G42" s="499">
        <f>+G40+G38+G36</f>
        <v>4780</v>
      </c>
      <c r="H42" s="499"/>
      <c r="I42" s="499">
        <f>+I40+I38+I36</f>
        <v>29015</v>
      </c>
      <c r="J42" s="499">
        <f>+J40+J38+J36</f>
        <v>29321</v>
      </c>
      <c r="K42" s="499"/>
      <c r="L42" s="500">
        <f>+(I42-J42)/J42</f>
        <v>-1.0436206132123734E-2</v>
      </c>
      <c r="M42" s="477"/>
      <c r="N42" s="477"/>
    </row>
    <row r="43" spans="1:17" s="466" customFormat="1" ht="13.25" customHeight="1" x14ac:dyDescent="0.25">
      <c r="A43" s="487"/>
      <c r="B43" s="487"/>
      <c r="C43" s="487"/>
      <c r="D43" s="488"/>
      <c r="E43" s="487"/>
      <c r="F43" s="487"/>
      <c r="G43" s="488"/>
      <c r="H43" s="487"/>
      <c r="I43" s="488"/>
      <c r="J43" s="488"/>
      <c r="K43" s="488"/>
      <c r="L43" s="489"/>
      <c r="M43" s="467"/>
      <c r="N43" s="475"/>
    </row>
    <row r="44" spans="1:17" s="466" customFormat="1" ht="13.25" customHeight="1" x14ac:dyDescent="0.2">
      <c r="A44" s="487"/>
      <c r="B44" s="487"/>
      <c r="C44" s="487"/>
      <c r="D44" s="488"/>
      <c r="E44" s="487"/>
      <c r="F44" s="487"/>
      <c r="G44" s="488"/>
      <c r="H44" s="487"/>
      <c r="I44" s="488"/>
      <c r="J44" s="488"/>
      <c r="K44" s="488"/>
      <c r="L44" s="489"/>
      <c r="M44" s="477"/>
      <c r="N44" s="477"/>
    </row>
    <row r="45" spans="1:17" s="466" customFormat="1" ht="12" customHeight="1" x14ac:dyDescent="0.2">
      <c r="A45" s="569" t="s">
        <v>692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477"/>
      <c r="N45" s="477"/>
    </row>
    <row r="46" spans="1:17" s="466" customFormat="1" ht="12" customHeight="1" x14ac:dyDescent="0.2">
      <c r="A46" s="511" t="s">
        <v>693</v>
      </c>
      <c r="B46" s="511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477"/>
      <c r="N46" s="477"/>
    </row>
    <row r="47" spans="1:17" s="466" customFormat="1" ht="12" customHeight="1" x14ac:dyDescent="0.25">
      <c r="A47" s="511" t="s">
        <v>694</v>
      </c>
      <c r="B47" s="511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467"/>
      <c r="N47" s="475"/>
    </row>
    <row r="48" spans="1:17" s="466" customFormat="1" ht="12" customHeight="1" x14ac:dyDescent="0.25">
      <c r="A48" s="565" t="s">
        <v>695</v>
      </c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467"/>
      <c r="N48" s="475"/>
    </row>
    <row r="49" spans="1:15" s="466" customFormat="1" ht="12" customHeight="1" x14ac:dyDescent="0.2">
      <c r="A49" s="565" t="s">
        <v>696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477"/>
      <c r="N49" s="477"/>
    </row>
    <row r="50" spans="1:15" s="466" customFormat="1" ht="12" customHeight="1" x14ac:dyDescent="0.2">
      <c r="A50" s="565" t="s">
        <v>697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477"/>
      <c r="N50" s="477"/>
    </row>
    <row r="51" spans="1:15" s="466" customFormat="1" ht="12" customHeight="1" x14ac:dyDescent="0.25">
      <c r="A51" s="513" t="s">
        <v>698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467"/>
      <c r="N51" s="475"/>
      <c r="O51" s="465"/>
    </row>
    <row r="52" spans="1:15" s="466" customFormat="1" ht="12" customHeight="1" x14ac:dyDescent="0.25">
      <c r="A52" s="513" t="s">
        <v>699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467"/>
      <c r="N52" s="471"/>
      <c r="O52" s="465"/>
    </row>
    <row r="53" spans="1:15" s="466" customFormat="1" ht="12" customHeight="1" x14ac:dyDescent="0.25">
      <c r="A53" s="565" t="s">
        <v>700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467"/>
      <c r="N53" s="471"/>
      <c r="O53" s="465"/>
    </row>
    <row r="54" spans="1:15" s="466" customFormat="1" ht="12" customHeight="1" x14ac:dyDescent="0.25">
      <c r="A54" s="513" t="s">
        <v>701</v>
      </c>
      <c r="B54" s="513"/>
      <c r="C54" s="513"/>
      <c r="D54" s="514"/>
      <c r="E54" s="513"/>
      <c r="F54" s="513"/>
      <c r="G54" s="514"/>
      <c r="H54" s="513"/>
      <c r="I54" s="514"/>
      <c r="J54" s="514"/>
      <c r="K54" s="514"/>
      <c r="L54" s="514"/>
      <c r="M54" s="467"/>
      <c r="N54" s="471"/>
      <c r="O54" s="465"/>
    </row>
    <row r="55" spans="1:15" s="466" customFormat="1" ht="12" customHeight="1" x14ac:dyDescent="0.25">
      <c r="A55" s="515" t="s">
        <v>702</v>
      </c>
      <c r="B55" s="515"/>
      <c r="C55" s="513"/>
      <c r="D55" s="514"/>
      <c r="E55" s="513"/>
      <c r="F55" s="513"/>
      <c r="G55" s="514"/>
      <c r="H55" s="513"/>
      <c r="I55" s="514"/>
      <c r="J55" s="514"/>
      <c r="K55" s="514"/>
      <c r="L55" s="514"/>
      <c r="M55" s="467"/>
      <c r="N55" s="471"/>
      <c r="O55" s="465"/>
    </row>
    <row r="56" spans="1:15" s="466" customFormat="1" ht="12" customHeight="1" x14ac:dyDescent="0.25">
      <c r="A56" s="515" t="s">
        <v>703</v>
      </c>
      <c r="B56" s="515"/>
      <c r="C56" s="513"/>
      <c r="D56" s="514"/>
      <c r="E56" s="513"/>
      <c r="F56" s="513"/>
      <c r="G56" s="514"/>
      <c r="H56" s="513"/>
      <c r="I56" s="514"/>
      <c r="J56" s="514"/>
      <c r="K56" s="514"/>
      <c r="L56" s="514"/>
      <c r="M56" s="467"/>
      <c r="N56" s="472"/>
      <c r="O56" s="465"/>
    </row>
    <row r="57" spans="1:15" ht="12" customHeight="1" x14ac:dyDescent="0.3">
      <c r="A57" s="513" t="s">
        <v>704</v>
      </c>
      <c r="B57" s="513"/>
      <c r="C57" s="513"/>
      <c r="D57" s="514"/>
      <c r="E57" s="513"/>
      <c r="F57" s="513"/>
      <c r="G57" s="514"/>
      <c r="H57" s="513"/>
      <c r="I57" s="514"/>
      <c r="J57" s="514"/>
      <c r="K57" s="514"/>
      <c r="L57" s="514"/>
      <c r="N57" s="473"/>
    </row>
    <row r="58" spans="1:15" x14ac:dyDescent="0.3">
      <c r="A58" s="458"/>
      <c r="B58" s="458"/>
      <c r="D58" s="458"/>
      <c r="E58" s="473"/>
      <c r="G58" s="458"/>
      <c r="H58" s="473"/>
      <c r="J58" s="473"/>
      <c r="K58" s="473"/>
      <c r="L58" s="473"/>
      <c r="N58" s="473"/>
    </row>
  </sheetData>
  <mergeCells count="10">
    <mergeCell ref="A50:L50"/>
    <mergeCell ref="A53:L53"/>
    <mergeCell ref="A1:M1"/>
    <mergeCell ref="F4:G4"/>
    <mergeCell ref="I4:L4"/>
    <mergeCell ref="A45:L45"/>
    <mergeCell ref="A48:L48"/>
    <mergeCell ref="A49:L49"/>
    <mergeCell ref="A2:L2"/>
    <mergeCell ref="C4:D4"/>
  </mergeCells>
  <pageMargins left="0.31968750000000001" right="5.8125000000000003E-2" top="0.74803149606299213" bottom="0.74803149606299213" header="0.31496062992125984" footer="0.31496062992125984"/>
  <pageSetup scale="88" orientation="portrait" r:id="rId1"/>
  <headerFooter>
    <oddFooter>&amp;L&amp;9OIA 2014/09/05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1"/>
  <sheetViews>
    <sheetView zoomScaleNormal="100" workbookViewId="0">
      <selection sqref="A1:U1"/>
    </sheetView>
  </sheetViews>
  <sheetFormatPr defaultColWidth="9" defaultRowHeight="10.5" x14ac:dyDescent="0.25"/>
  <cols>
    <col min="1" max="1" width="21.1640625" style="315" customWidth="1"/>
    <col min="2" max="2" width="9" style="315"/>
    <col min="3" max="3" width="1.5" style="315" customWidth="1"/>
    <col min="4" max="4" width="9" style="315"/>
    <col min="5" max="5" width="1.5" style="315" customWidth="1"/>
    <col min="6" max="6" width="9" style="315"/>
    <col min="7" max="7" width="0.9140625" style="315" customWidth="1"/>
    <col min="8" max="8" width="8.4140625" style="315" customWidth="1"/>
    <col min="9" max="9" width="0.6640625" style="315" customWidth="1"/>
    <col min="10" max="10" width="2.9140625" style="315" customWidth="1"/>
    <col min="11" max="11" width="0.6640625" style="315" customWidth="1"/>
    <col min="12" max="12" width="3.9140625" style="315" customWidth="1"/>
    <col min="13" max="13" width="0.58203125" style="315" customWidth="1"/>
    <col min="14" max="14" width="7" style="315" customWidth="1"/>
    <col min="15" max="15" width="0.58203125" style="315" customWidth="1"/>
    <col min="16" max="16" width="7" style="315" customWidth="1"/>
    <col min="17" max="17" width="0.5" style="315" customWidth="1"/>
    <col min="18" max="21" width="3.58203125" style="315" customWidth="1"/>
    <col min="22" max="16384" width="9" style="315"/>
  </cols>
  <sheetData>
    <row r="1" spans="1:21" ht="12" customHeight="1" x14ac:dyDescent="0.2">
      <c r="A1" s="571" t="s">
        <v>573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1" ht="12" customHeight="1" x14ac:dyDescent="0.2">
      <c r="A2" s="571" t="s">
        <v>379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1" ht="12" customHeight="1" x14ac:dyDescent="0.2">
      <c r="A3" s="571" t="s">
        <v>380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1" ht="11.25" customHeight="1" x14ac:dyDescent="0.2">
      <c r="Q4" s="316"/>
      <c r="R4" s="572" t="s">
        <v>381</v>
      </c>
      <c r="S4" s="572"/>
      <c r="T4" s="572"/>
      <c r="U4" s="572"/>
    </row>
    <row r="5" spans="1:21" s="320" customFormat="1" ht="33.75" x14ac:dyDescent="0.2">
      <c r="A5" s="317" t="s">
        <v>382</v>
      </c>
      <c r="B5" s="317" t="s">
        <v>383</v>
      </c>
      <c r="C5" s="317"/>
      <c r="D5" s="317" t="s">
        <v>384</v>
      </c>
      <c r="E5" s="317"/>
      <c r="F5" s="318" t="s">
        <v>385</v>
      </c>
      <c r="G5" s="318"/>
      <c r="H5" s="318" t="s">
        <v>386</v>
      </c>
      <c r="I5" s="317"/>
      <c r="J5" s="318" t="s">
        <v>387</v>
      </c>
      <c r="K5" s="318"/>
      <c r="L5" s="318" t="s">
        <v>388</v>
      </c>
      <c r="M5" s="318"/>
      <c r="N5" s="318" t="s">
        <v>389</v>
      </c>
      <c r="O5" s="317"/>
      <c r="P5" s="318" t="s">
        <v>390</v>
      </c>
      <c r="Q5" s="319"/>
      <c r="R5" s="318" t="s">
        <v>391</v>
      </c>
      <c r="S5" s="318" t="s">
        <v>392</v>
      </c>
      <c r="T5" s="318" t="s">
        <v>393</v>
      </c>
      <c r="U5" s="318" t="s">
        <v>394</v>
      </c>
    </row>
    <row r="6" spans="1:21" ht="15" x14ac:dyDescent="0.25">
      <c r="A6" s="321" t="s">
        <v>366</v>
      </c>
      <c r="Q6" s="316"/>
    </row>
    <row r="7" spans="1:21" ht="11.25" x14ac:dyDescent="0.2">
      <c r="A7" s="315" t="s">
        <v>395</v>
      </c>
      <c r="B7" s="315" t="s">
        <v>396</v>
      </c>
      <c r="D7" s="315" t="s">
        <v>397</v>
      </c>
      <c r="F7" s="315">
        <v>10</v>
      </c>
      <c r="H7" s="315">
        <v>80</v>
      </c>
      <c r="J7" s="315">
        <v>0</v>
      </c>
      <c r="L7" s="315">
        <v>20</v>
      </c>
      <c r="N7" s="315">
        <v>34</v>
      </c>
      <c r="Q7" s="316"/>
      <c r="R7" s="315">
        <v>20</v>
      </c>
      <c r="S7" s="315">
        <v>50</v>
      </c>
      <c r="T7" s="315">
        <v>60</v>
      </c>
      <c r="U7" s="315">
        <v>80</v>
      </c>
    </row>
    <row r="8" spans="1:21" ht="11.25" x14ac:dyDescent="0.2">
      <c r="A8" s="315" t="s">
        <v>395</v>
      </c>
      <c r="B8" s="315" t="s">
        <v>398</v>
      </c>
      <c r="D8" s="315" t="s">
        <v>397</v>
      </c>
      <c r="F8" s="315">
        <v>7</v>
      </c>
      <c r="H8" s="315">
        <v>71</v>
      </c>
      <c r="J8" s="315">
        <v>29</v>
      </c>
      <c r="L8" s="315">
        <v>0</v>
      </c>
      <c r="N8" s="315">
        <v>27.999999999999996</v>
      </c>
      <c r="P8" s="315">
        <v>22.000000000000004</v>
      </c>
      <c r="Q8" s="316"/>
      <c r="R8" s="315">
        <v>29</v>
      </c>
      <c r="S8" s="315">
        <v>43</v>
      </c>
      <c r="T8" s="315">
        <v>57</v>
      </c>
      <c r="U8" s="315">
        <v>71</v>
      </c>
    </row>
    <row r="9" spans="1:21" ht="11.25" x14ac:dyDescent="0.2">
      <c r="A9" s="315" t="s">
        <v>395</v>
      </c>
      <c r="B9" s="315" t="s">
        <v>399</v>
      </c>
      <c r="D9" s="315" t="s">
        <v>397</v>
      </c>
      <c r="F9" s="315">
        <v>4</v>
      </c>
      <c r="H9" s="315">
        <v>100</v>
      </c>
      <c r="J9" s="315">
        <v>0</v>
      </c>
      <c r="L9" s="315">
        <v>0</v>
      </c>
      <c r="N9" s="315">
        <v>34</v>
      </c>
      <c r="Q9" s="316"/>
      <c r="R9" s="315">
        <v>25</v>
      </c>
      <c r="S9" s="315">
        <v>75</v>
      </c>
      <c r="T9" s="315">
        <v>75</v>
      </c>
      <c r="U9" s="315">
        <v>100</v>
      </c>
    </row>
    <row r="10" spans="1:21" ht="11.25" x14ac:dyDescent="0.2">
      <c r="A10" s="315" t="s">
        <v>395</v>
      </c>
      <c r="B10" s="315" t="s">
        <v>400</v>
      </c>
      <c r="D10" s="315" t="s">
        <v>397</v>
      </c>
      <c r="F10" s="315">
        <v>6</v>
      </c>
      <c r="H10" s="315">
        <v>83.000000000000014</v>
      </c>
      <c r="J10" s="315">
        <v>17</v>
      </c>
      <c r="L10" s="315">
        <v>0</v>
      </c>
      <c r="N10" s="315">
        <v>32</v>
      </c>
      <c r="P10" s="315">
        <v>8</v>
      </c>
      <c r="Q10" s="316"/>
      <c r="R10" s="315">
        <v>33</v>
      </c>
      <c r="S10" s="315">
        <v>50</v>
      </c>
      <c r="T10" s="315">
        <v>67</v>
      </c>
      <c r="U10" s="315">
        <v>83.000000000000014</v>
      </c>
    </row>
    <row r="11" spans="1:21" ht="11.25" x14ac:dyDescent="0.2">
      <c r="A11" s="315" t="s">
        <v>395</v>
      </c>
      <c r="B11" s="315" t="s">
        <v>401</v>
      </c>
      <c r="D11" s="315" t="s">
        <v>402</v>
      </c>
      <c r="F11" s="315">
        <v>4</v>
      </c>
      <c r="H11" s="315">
        <v>50</v>
      </c>
      <c r="J11" s="315">
        <v>50</v>
      </c>
      <c r="L11" s="315">
        <v>0</v>
      </c>
      <c r="N11" s="315">
        <v>32</v>
      </c>
      <c r="P11" s="315">
        <v>18</v>
      </c>
      <c r="Q11" s="316"/>
      <c r="R11" s="315">
        <v>0</v>
      </c>
      <c r="S11" s="315">
        <v>50</v>
      </c>
      <c r="T11" s="315">
        <v>50</v>
      </c>
    </row>
    <row r="12" spans="1:21" ht="11.25" x14ac:dyDescent="0.2">
      <c r="A12" s="315" t="s">
        <v>395</v>
      </c>
      <c r="B12" s="315" t="s">
        <v>403</v>
      </c>
      <c r="D12" s="315" t="s">
        <v>404</v>
      </c>
      <c r="F12" s="315">
        <v>2</v>
      </c>
      <c r="H12" s="315">
        <v>50</v>
      </c>
      <c r="J12" s="315">
        <v>0</v>
      </c>
      <c r="L12" s="315">
        <v>50</v>
      </c>
      <c r="N12" s="315">
        <v>27.999999999999996</v>
      </c>
      <c r="Q12" s="316"/>
      <c r="R12" s="315">
        <v>0</v>
      </c>
      <c r="S12" s="315">
        <v>50</v>
      </c>
    </row>
    <row r="13" spans="1:21" ht="11.25" x14ac:dyDescent="0.2">
      <c r="A13" s="315" t="s">
        <v>395</v>
      </c>
      <c r="B13" s="315" t="s">
        <v>405</v>
      </c>
      <c r="D13" s="315" t="s">
        <v>406</v>
      </c>
      <c r="F13" s="315">
        <v>5</v>
      </c>
      <c r="H13" s="315">
        <v>0</v>
      </c>
      <c r="J13" s="315">
        <v>20</v>
      </c>
      <c r="L13" s="315">
        <v>80</v>
      </c>
      <c r="P13" s="315">
        <v>20</v>
      </c>
      <c r="Q13" s="316"/>
      <c r="R13" s="315">
        <v>0</v>
      </c>
    </row>
    <row r="14" spans="1:21" ht="11.25" x14ac:dyDescent="0.2">
      <c r="A14" s="315" t="s">
        <v>395</v>
      </c>
      <c r="B14" s="315" t="s">
        <v>407</v>
      </c>
      <c r="D14" s="315" t="s">
        <v>408</v>
      </c>
      <c r="F14" s="315">
        <v>4</v>
      </c>
      <c r="H14" s="315">
        <v>0</v>
      </c>
      <c r="J14" s="315">
        <v>0</v>
      </c>
      <c r="L14" s="315">
        <v>100</v>
      </c>
      <c r="Q14" s="316"/>
    </row>
    <row r="15" spans="1:21" ht="11.25" x14ac:dyDescent="0.2">
      <c r="Q15" s="316"/>
    </row>
    <row r="16" spans="1:21" ht="11.25" x14ac:dyDescent="0.2">
      <c r="A16" s="315" t="s">
        <v>409</v>
      </c>
      <c r="B16" s="315" t="s">
        <v>410</v>
      </c>
      <c r="D16" s="315" t="s">
        <v>397</v>
      </c>
      <c r="F16" s="315">
        <v>5</v>
      </c>
      <c r="H16" s="315">
        <v>100</v>
      </c>
      <c r="J16" s="315">
        <v>0</v>
      </c>
      <c r="L16" s="315">
        <v>0</v>
      </c>
      <c r="N16" s="315">
        <v>32</v>
      </c>
      <c r="Q16" s="316"/>
      <c r="R16" s="315">
        <v>0</v>
      </c>
      <c r="S16" s="315">
        <v>80</v>
      </c>
      <c r="T16" s="315">
        <v>100</v>
      </c>
      <c r="U16" s="315">
        <v>100</v>
      </c>
    </row>
    <row r="17" spans="1:21" ht="11.25" x14ac:dyDescent="0.2">
      <c r="A17" s="315" t="s">
        <v>409</v>
      </c>
      <c r="B17" s="315" t="s">
        <v>396</v>
      </c>
      <c r="D17" s="315" t="s">
        <v>397</v>
      </c>
      <c r="F17" s="315">
        <v>3</v>
      </c>
      <c r="H17" s="315">
        <v>100</v>
      </c>
      <c r="J17" s="315">
        <v>0</v>
      </c>
      <c r="L17" s="315">
        <v>0</v>
      </c>
      <c r="N17" s="315">
        <v>27.999999999999996</v>
      </c>
      <c r="Q17" s="316"/>
      <c r="R17" s="315">
        <v>33</v>
      </c>
      <c r="S17" s="315">
        <v>100</v>
      </c>
      <c r="T17" s="315">
        <v>100</v>
      </c>
      <c r="U17" s="315">
        <v>100</v>
      </c>
    </row>
    <row r="18" spans="1:21" ht="11.25" x14ac:dyDescent="0.2">
      <c r="A18" s="315" t="s">
        <v>409</v>
      </c>
      <c r="B18" s="315" t="s">
        <v>398</v>
      </c>
      <c r="D18" s="315" t="s">
        <v>397</v>
      </c>
      <c r="F18" s="315">
        <v>8</v>
      </c>
      <c r="H18" s="315">
        <v>88.000000000000014</v>
      </c>
      <c r="J18" s="315">
        <v>0</v>
      </c>
      <c r="L18" s="315">
        <v>13</v>
      </c>
      <c r="N18" s="315">
        <v>27.999999999999996</v>
      </c>
      <c r="Q18" s="316"/>
      <c r="R18" s="315">
        <v>38</v>
      </c>
      <c r="S18" s="315">
        <v>75</v>
      </c>
      <c r="T18" s="315">
        <v>75</v>
      </c>
      <c r="U18" s="315">
        <v>88.000000000000014</v>
      </c>
    </row>
    <row r="19" spans="1:21" ht="11.25" x14ac:dyDescent="0.2">
      <c r="A19" s="315" t="s">
        <v>409</v>
      </c>
      <c r="B19" s="315" t="s">
        <v>399</v>
      </c>
      <c r="D19" s="315" t="s">
        <v>397</v>
      </c>
      <c r="F19" s="315">
        <v>3</v>
      </c>
      <c r="H19" s="315">
        <v>100</v>
      </c>
      <c r="J19" s="315">
        <v>0</v>
      </c>
      <c r="L19" s="315">
        <v>0</v>
      </c>
      <c r="N19" s="315">
        <v>32</v>
      </c>
      <c r="Q19" s="316"/>
      <c r="R19" s="315">
        <v>0</v>
      </c>
      <c r="S19" s="315">
        <v>67</v>
      </c>
      <c r="T19" s="315">
        <v>100</v>
      </c>
      <c r="U19" s="315">
        <v>100</v>
      </c>
    </row>
    <row r="20" spans="1:21" ht="11.25" x14ac:dyDescent="0.2">
      <c r="A20" s="315" t="s">
        <v>409</v>
      </c>
      <c r="B20" s="315" t="s">
        <v>400</v>
      </c>
      <c r="D20" s="315" t="s">
        <v>397</v>
      </c>
      <c r="F20" s="315">
        <v>6</v>
      </c>
      <c r="H20" s="315">
        <v>83.000000000000014</v>
      </c>
      <c r="J20" s="315">
        <v>17</v>
      </c>
      <c r="L20" s="315">
        <v>0</v>
      </c>
      <c r="N20" s="315">
        <v>36</v>
      </c>
      <c r="P20" s="315">
        <v>8</v>
      </c>
      <c r="Q20" s="316"/>
      <c r="R20" s="315">
        <v>17</v>
      </c>
      <c r="S20" s="315">
        <v>67</v>
      </c>
      <c r="T20" s="315">
        <v>67</v>
      </c>
      <c r="U20" s="315">
        <v>83.000000000000014</v>
      </c>
    </row>
    <row r="21" spans="1:21" ht="11.25" x14ac:dyDescent="0.2">
      <c r="A21" s="315" t="s">
        <v>409</v>
      </c>
      <c r="B21" s="315" t="s">
        <v>401</v>
      </c>
      <c r="D21" s="315" t="s">
        <v>402</v>
      </c>
      <c r="F21" s="315">
        <v>5</v>
      </c>
      <c r="H21" s="315">
        <v>80</v>
      </c>
      <c r="J21" s="315">
        <v>20</v>
      </c>
      <c r="L21" s="315">
        <v>0</v>
      </c>
      <c r="N21" s="315">
        <v>27.999999999999996</v>
      </c>
      <c r="P21" s="315">
        <v>12</v>
      </c>
      <c r="Q21" s="316"/>
      <c r="R21" s="315">
        <v>0</v>
      </c>
      <c r="S21" s="315">
        <v>60</v>
      </c>
      <c r="T21" s="315">
        <v>80</v>
      </c>
    </row>
    <row r="22" spans="1:21" ht="11.25" x14ac:dyDescent="0.2">
      <c r="A22" s="315" t="s">
        <v>409</v>
      </c>
      <c r="B22" s="315" t="s">
        <v>403</v>
      </c>
      <c r="D22" s="315" t="s">
        <v>404</v>
      </c>
      <c r="F22" s="315">
        <v>6</v>
      </c>
      <c r="H22" s="315">
        <v>83.000000000000014</v>
      </c>
      <c r="J22" s="315">
        <v>0</v>
      </c>
      <c r="L22" s="315">
        <v>17</v>
      </c>
      <c r="N22" s="315">
        <v>27.999999999999996</v>
      </c>
      <c r="Q22" s="316"/>
      <c r="R22" s="315">
        <v>17</v>
      </c>
      <c r="S22" s="315">
        <v>83.000000000000014</v>
      </c>
    </row>
    <row r="23" spans="1:21" ht="11.25" x14ac:dyDescent="0.2">
      <c r="A23" s="315" t="s">
        <v>409</v>
      </c>
      <c r="B23" s="315" t="s">
        <v>405</v>
      </c>
      <c r="D23" s="315" t="s">
        <v>406</v>
      </c>
      <c r="F23" s="315">
        <v>6</v>
      </c>
      <c r="H23" s="315">
        <v>17</v>
      </c>
      <c r="J23" s="315">
        <v>17</v>
      </c>
      <c r="L23" s="315">
        <v>67</v>
      </c>
      <c r="N23" s="315">
        <v>24</v>
      </c>
      <c r="P23" s="315">
        <v>4</v>
      </c>
      <c r="Q23" s="316"/>
      <c r="R23" s="315">
        <v>17</v>
      </c>
    </row>
    <row r="24" spans="1:21" ht="11.25" x14ac:dyDescent="0.2">
      <c r="A24" s="315" t="s">
        <v>409</v>
      </c>
      <c r="B24" s="315" t="s">
        <v>407</v>
      </c>
      <c r="D24" s="315" t="s">
        <v>408</v>
      </c>
      <c r="F24" s="315">
        <v>6</v>
      </c>
      <c r="H24" s="315">
        <v>0</v>
      </c>
      <c r="J24" s="315">
        <v>0</v>
      </c>
      <c r="L24" s="315">
        <v>100</v>
      </c>
      <c r="Q24" s="316"/>
    </row>
    <row r="25" spans="1:21" ht="11.25" x14ac:dyDescent="0.2">
      <c r="Q25" s="316"/>
    </row>
    <row r="26" spans="1:21" ht="11.25" x14ac:dyDescent="0.2">
      <c r="A26" s="315" t="s">
        <v>411</v>
      </c>
      <c r="B26" s="315" t="s">
        <v>410</v>
      </c>
      <c r="D26" s="315" t="s">
        <v>397</v>
      </c>
      <c r="F26" s="315">
        <v>8</v>
      </c>
      <c r="H26" s="315">
        <v>88.000000000000014</v>
      </c>
      <c r="J26" s="315">
        <v>13</v>
      </c>
      <c r="L26" s="315">
        <v>0</v>
      </c>
      <c r="N26" s="315">
        <v>24</v>
      </c>
      <c r="P26" s="315">
        <v>20</v>
      </c>
      <c r="Q26" s="316"/>
      <c r="R26" s="315">
        <v>50</v>
      </c>
      <c r="S26" s="315">
        <v>75</v>
      </c>
      <c r="T26" s="315">
        <v>88.000000000000014</v>
      </c>
      <c r="U26" s="315">
        <v>88.000000000000014</v>
      </c>
    </row>
    <row r="27" spans="1:21" ht="11.25" x14ac:dyDescent="0.2">
      <c r="A27" s="315" t="s">
        <v>411</v>
      </c>
      <c r="B27" s="315" t="s">
        <v>396</v>
      </c>
      <c r="D27" s="315" t="s">
        <v>397</v>
      </c>
      <c r="F27" s="315">
        <v>10</v>
      </c>
      <c r="H27" s="315">
        <v>80</v>
      </c>
      <c r="J27" s="315">
        <v>20</v>
      </c>
      <c r="L27" s="315">
        <v>0</v>
      </c>
      <c r="N27" s="315">
        <v>32</v>
      </c>
      <c r="P27" s="315">
        <v>12</v>
      </c>
      <c r="Q27" s="316"/>
      <c r="R27" s="315">
        <v>30</v>
      </c>
      <c r="S27" s="315">
        <v>70</v>
      </c>
      <c r="T27" s="315">
        <v>80</v>
      </c>
      <c r="U27" s="315">
        <v>80</v>
      </c>
    </row>
    <row r="28" spans="1:21" ht="11.25" x14ac:dyDescent="0.2">
      <c r="A28" s="315" t="s">
        <v>411</v>
      </c>
      <c r="B28" s="315" t="s">
        <v>398</v>
      </c>
      <c r="D28" s="315" t="s">
        <v>397</v>
      </c>
      <c r="F28" s="315">
        <v>14</v>
      </c>
      <c r="H28" s="315">
        <v>79</v>
      </c>
      <c r="J28" s="315">
        <v>14</v>
      </c>
      <c r="L28" s="315">
        <v>7</v>
      </c>
      <c r="N28" s="315">
        <v>27.999999999999996</v>
      </c>
      <c r="P28" s="315">
        <v>34</v>
      </c>
      <c r="Q28" s="316"/>
      <c r="R28" s="315">
        <v>36</v>
      </c>
      <c r="S28" s="315">
        <v>64</v>
      </c>
      <c r="T28" s="315">
        <v>64</v>
      </c>
      <c r="U28" s="315">
        <v>79</v>
      </c>
    </row>
    <row r="29" spans="1:21" ht="11.25" x14ac:dyDescent="0.2">
      <c r="A29" s="315" t="s">
        <v>411</v>
      </c>
      <c r="B29" s="315" t="s">
        <v>399</v>
      </c>
      <c r="D29" s="315" t="s">
        <v>397</v>
      </c>
      <c r="F29" s="315">
        <v>4</v>
      </c>
      <c r="H29" s="315">
        <v>100</v>
      </c>
      <c r="J29" s="315">
        <v>0</v>
      </c>
      <c r="L29" s="315">
        <v>0</v>
      </c>
      <c r="N29" s="315">
        <v>38</v>
      </c>
      <c r="Q29" s="316"/>
      <c r="R29" s="315">
        <v>0</v>
      </c>
      <c r="S29" s="315">
        <v>50</v>
      </c>
      <c r="T29" s="315">
        <v>100</v>
      </c>
      <c r="U29" s="315">
        <v>100</v>
      </c>
    </row>
    <row r="30" spans="1:21" ht="11.25" x14ac:dyDescent="0.2">
      <c r="A30" s="315" t="s">
        <v>411</v>
      </c>
      <c r="B30" s="315" t="s">
        <v>400</v>
      </c>
      <c r="D30" s="315" t="s">
        <v>397</v>
      </c>
      <c r="F30" s="315">
        <v>9</v>
      </c>
      <c r="H30" s="315">
        <v>89</v>
      </c>
      <c r="J30" s="315">
        <v>11</v>
      </c>
      <c r="L30" s="315">
        <v>0</v>
      </c>
      <c r="N30" s="315">
        <v>32</v>
      </c>
      <c r="P30" s="315">
        <v>8</v>
      </c>
      <c r="Q30" s="316"/>
      <c r="R30" s="315">
        <v>33</v>
      </c>
      <c r="S30" s="315">
        <v>78</v>
      </c>
      <c r="T30" s="315">
        <v>89</v>
      </c>
      <c r="U30" s="315">
        <v>89</v>
      </c>
    </row>
    <row r="31" spans="1:21" ht="11.25" x14ac:dyDescent="0.2">
      <c r="A31" s="315" t="s">
        <v>411</v>
      </c>
      <c r="B31" s="315" t="s">
        <v>401</v>
      </c>
      <c r="D31" s="315" t="s">
        <v>402</v>
      </c>
      <c r="F31" s="315">
        <v>10</v>
      </c>
      <c r="H31" s="315">
        <v>80</v>
      </c>
      <c r="J31" s="315">
        <v>10</v>
      </c>
      <c r="L31" s="315">
        <v>10</v>
      </c>
      <c r="N31" s="315">
        <v>24</v>
      </c>
      <c r="P31" s="315">
        <v>16</v>
      </c>
      <c r="Q31" s="316"/>
      <c r="R31" s="315">
        <v>50</v>
      </c>
      <c r="S31" s="315">
        <v>80</v>
      </c>
      <c r="T31" s="315">
        <v>80</v>
      </c>
    </row>
    <row r="32" spans="1:21" ht="11.25" x14ac:dyDescent="0.2">
      <c r="A32" s="315" t="s">
        <v>411</v>
      </c>
      <c r="B32" s="315" t="s">
        <v>403</v>
      </c>
      <c r="D32" s="315" t="s">
        <v>404</v>
      </c>
      <c r="F32" s="315">
        <v>10</v>
      </c>
      <c r="H32" s="315">
        <v>70</v>
      </c>
      <c r="J32" s="315">
        <v>30</v>
      </c>
      <c r="L32" s="315">
        <v>0</v>
      </c>
      <c r="N32" s="315">
        <v>24</v>
      </c>
      <c r="P32" s="315">
        <v>19</v>
      </c>
      <c r="Q32" s="316"/>
      <c r="R32" s="315">
        <v>50</v>
      </c>
      <c r="S32" s="315">
        <v>70</v>
      </c>
    </row>
    <row r="33" spans="1:21" ht="11.25" x14ac:dyDescent="0.2">
      <c r="A33" s="315" t="s">
        <v>411</v>
      </c>
      <c r="B33" s="315" t="s">
        <v>405</v>
      </c>
      <c r="D33" s="315" t="s">
        <v>406</v>
      </c>
      <c r="F33" s="315">
        <v>6</v>
      </c>
      <c r="H33" s="315">
        <v>83.000000000000014</v>
      </c>
      <c r="J33" s="315">
        <v>0</v>
      </c>
      <c r="L33" s="315">
        <v>17</v>
      </c>
      <c r="N33" s="315">
        <v>20</v>
      </c>
      <c r="Q33" s="316"/>
      <c r="R33" s="315">
        <v>83.000000000000014</v>
      </c>
    </row>
    <row r="34" spans="1:21" ht="11.25" x14ac:dyDescent="0.2">
      <c r="A34" s="315" t="s">
        <v>411</v>
      </c>
      <c r="B34" s="315" t="s">
        <v>407</v>
      </c>
      <c r="D34" s="315" t="s">
        <v>408</v>
      </c>
      <c r="F34" s="315">
        <v>7</v>
      </c>
      <c r="H34" s="315">
        <v>0</v>
      </c>
      <c r="J34" s="315">
        <v>0</v>
      </c>
      <c r="L34" s="315">
        <v>100</v>
      </c>
      <c r="Q34" s="316"/>
    </row>
    <row r="35" spans="1:21" ht="11.25" x14ac:dyDescent="0.2">
      <c r="Q35" s="316"/>
    </row>
    <row r="36" spans="1:21" ht="11.25" x14ac:dyDescent="0.2">
      <c r="A36" s="315" t="s">
        <v>412</v>
      </c>
      <c r="B36" s="315" t="s">
        <v>410</v>
      </c>
      <c r="D36" s="315" t="s">
        <v>397</v>
      </c>
      <c r="F36" s="315">
        <v>3</v>
      </c>
      <c r="H36" s="315">
        <v>67</v>
      </c>
      <c r="J36" s="315">
        <v>0</v>
      </c>
      <c r="L36" s="315">
        <v>33</v>
      </c>
      <c r="N36" s="315">
        <v>40</v>
      </c>
      <c r="Q36" s="316"/>
      <c r="R36" s="315">
        <v>0</v>
      </c>
      <c r="S36" s="315">
        <v>33</v>
      </c>
      <c r="T36" s="315">
        <v>67</v>
      </c>
      <c r="U36" s="315">
        <v>67</v>
      </c>
    </row>
    <row r="37" spans="1:21" ht="11.25" x14ac:dyDescent="0.2">
      <c r="A37" s="315" t="s">
        <v>412</v>
      </c>
      <c r="B37" s="315" t="s">
        <v>396</v>
      </c>
      <c r="D37" s="315" t="s">
        <v>397</v>
      </c>
      <c r="F37" s="315">
        <v>4</v>
      </c>
      <c r="H37" s="315">
        <v>100</v>
      </c>
      <c r="J37" s="315">
        <v>0</v>
      </c>
      <c r="L37" s="315">
        <v>0</v>
      </c>
      <c r="N37" s="315">
        <v>36</v>
      </c>
      <c r="Q37" s="316"/>
      <c r="R37" s="315">
        <v>0</v>
      </c>
      <c r="S37" s="315">
        <v>75</v>
      </c>
      <c r="T37" s="315">
        <v>100</v>
      </c>
      <c r="U37" s="315">
        <v>100</v>
      </c>
    </row>
    <row r="38" spans="1:21" ht="10.25" x14ac:dyDescent="0.2">
      <c r="A38" s="315" t="s">
        <v>412</v>
      </c>
      <c r="B38" s="315" t="s">
        <v>398</v>
      </c>
      <c r="D38" s="315" t="s">
        <v>397</v>
      </c>
      <c r="F38" s="315">
        <v>1</v>
      </c>
      <c r="H38" s="315">
        <v>0</v>
      </c>
      <c r="J38" s="315">
        <v>0</v>
      </c>
      <c r="L38" s="315">
        <v>100</v>
      </c>
      <c r="Q38" s="316"/>
      <c r="R38" s="315">
        <v>0</v>
      </c>
      <c r="S38" s="315">
        <v>0</v>
      </c>
      <c r="T38" s="315">
        <v>0</v>
      </c>
      <c r="U38" s="315">
        <v>0</v>
      </c>
    </row>
    <row r="39" spans="1:21" ht="10.25" x14ac:dyDescent="0.2">
      <c r="A39" s="315" t="s">
        <v>412</v>
      </c>
      <c r="B39" s="315" t="s">
        <v>399</v>
      </c>
      <c r="D39" s="315" t="s">
        <v>397</v>
      </c>
      <c r="F39" s="315">
        <v>2</v>
      </c>
      <c r="H39" s="315">
        <v>50</v>
      </c>
      <c r="J39" s="315">
        <v>0</v>
      </c>
      <c r="L39" s="315">
        <v>50</v>
      </c>
      <c r="N39" s="315">
        <v>52</v>
      </c>
      <c r="Q39" s="316"/>
      <c r="R39" s="315">
        <v>0</v>
      </c>
      <c r="S39" s="315">
        <v>0</v>
      </c>
      <c r="T39" s="315">
        <v>0</v>
      </c>
      <c r="U39" s="315">
        <v>50</v>
      </c>
    </row>
    <row r="40" spans="1:21" ht="10.25" x14ac:dyDescent="0.2">
      <c r="A40" s="315" t="s">
        <v>412</v>
      </c>
      <c r="B40" s="315" t="s">
        <v>400</v>
      </c>
      <c r="D40" s="315" t="s">
        <v>397</v>
      </c>
      <c r="F40" s="315">
        <v>2</v>
      </c>
      <c r="H40" s="315">
        <v>50</v>
      </c>
      <c r="J40" s="315">
        <v>0</v>
      </c>
      <c r="L40" s="315">
        <v>50</v>
      </c>
      <c r="N40" s="315">
        <v>60</v>
      </c>
      <c r="Q40" s="316"/>
      <c r="R40" s="315">
        <v>0</v>
      </c>
      <c r="S40" s="315">
        <v>0</v>
      </c>
      <c r="T40" s="315">
        <v>0</v>
      </c>
      <c r="U40" s="315">
        <v>50</v>
      </c>
    </row>
    <row r="41" spans="1:21" ht="10.25" x14ac:dyDescent="0.2">
      <c r="A41" s="315" t="s">
        <v>412</v>
      </c>
      <c r="B41" s="315" t="s">
        <v>401</v>
      </c>
      <c r="D41" s="315" t="s">
        <v>402</v>
      </c>
      <c r="F41" s="315">
        <v>3</v>
      </c>
      <c r="H41" s="315">
        <v>33</v>
      </c>
      <c r="J41" s="315">
        <v>67</v>
      </c>
      <c r="L41" s="315">
        <v>0</v>
      </c>
      <c r="N41" s="315">
        <v>40</v>
      </c>
      <c r="P41" s="315">
        <v>20</v>
      </c>
      <c r="Q41" s="316"/>
      <c r="R41" s="315">
        <v>0</v>
      </c>
      <c r="S41" s="315">
        <v>0</v>
      </c>
      <c r="T41" s="315">
        <v>33</v>
      </c>
    </row>
    <row r="42" spans="1:21" ht="10.25" x14ac:dyDescent="0.2">
      <c r="A42" s="315" t="s">
        <v>412</v>
      </c>
      <c r="B42" s="315" t="s">
        <v>403</v>
      </c>
      <c r="D42" s="315" t="s">
        <v>404</v>
      </c>
      <c r="F42" s="315">
        <v>1</v>
      </c>
      <c r="H42" s="315">
        <v>100</v>
      </c>
      <c r="J42" s="315">
        <v>0</v>
      </c>
      <c r="L42" s="315">
        <v>0</v>
      </c>
      <c r="N42" s="315">
        <v>36</v>
      </c>
      <c r="Q42" s="316"/>
      <c r="R42" s="315">
        <v>0</v>
      </c>
      <c r="S42" s="315">
        <v>100</v>
      </c>
    </row>
    <row r="43" spans="1:21" x14ac:dyDescent="0.25">
      <c r="A43" s="315" t="s">
        <v>412</v>
      </c>
      <c r="B43" s="315" t="s">
        <v>405</v>
      </c>
      <c r="D43" s="315" t="s">
        <v>406</v>
      </c>
      <c r="F43" s="315">
        <v>4</v>
      </c>
      <c r="H43" s="315">
        <v>0</v>
      </c>
      <c r="J43" s="315">
        <v>0</v>
      </c>
      <c r="L43" s="315">
        <v>100</v>
      </c>
      <c r="Q43" s="316"/>
      <c r="R43" s="315">
        <v>0</v>
      </c>
    </row>
    <row r="44" spans="1:21" x14ac:dyDescent="0.25">
      <c r="A44" s="315" t="s">
        <v>412</v>
      </c>
      <c r="B44" s="315" t="s">
        <v>407</v>
      </c>
      <c r="D44" s="315" t="s">
        <v>408</v>
      </c>
      <c r="F44" s="315">
        <v>1</v>
      </c>
      <c r="H44" s="315">
        <v>0</v>
      </c>
      <c r="J44" s="315">
        <v>0</v>
      </c>
      <c r="L44" s="315">
        <v>100</v>
      </c>
      <c r="Q44" s="316"/>
    </row>
    <row r="45" spans="1:21" x14ac:dyDescent="0.25">
      <c r="Q45" s="316"/>
    </row>
    <row r="46" spans="1:21" x14ac:dyDescent="0.25">
      <c r="A46" s="315" t="s">
        <v>413</v>
      </c>
      <c r="B46" s="315" t="s">
        <v>410</v>
      </c>
      <c r="D46" s="315" t="s">
        <v>397</v>
      </c>
      <c r="F46" s="315">
        <v>5</v>
      </c>
      <c r="H46" s="315">
        <v>100</v>
      </c>
      <c r="J46" s="315">
        <v>0</v>
      </c>
      <c r="L46" s="315">
        <v>0</v>
      </c>
      <c r="N46" s="315">
        <v>27.999999999999996</v>
      </c>
      <c r="Q46" s="316"/>
      <c r="R46" s="315">
        <v>40</v>
      </c>
      <c r="S46" s="315">
        <v>60</v>
      </c>
      <c r="T46" s="315">
        <v>100</v>
      </c>
      <c r="U46" s="315">
        <v>100</v>
      </c>
    </row>
    <row r="47" spans="1:21" x14ac:dyDescent="0.25">
      <c r="A47" s="315" t="s">
        <v>413</v>
      </c>
      <c r="B47" s="315" t="s">
        <v>396</v>
      </c>
      <c r="D47" s="315" t="s">
        <v>397</v>
      </c>
      <c r="F47" s="315">
        <v>7</v>
      </c>
      <c r="H47" s="315">
        <v>71</v>
      </c>
      <c r="J47" s="315">
        <v>14</v>
      </c>
      <c r="L47" s="315">
        <v>14</v>
      </c>
      <c r="N47" s="315">
        <v>48</v>
      </c>
      <c r="P47" s="315">
        <v>32</v>
      </c>
      <c r="Q47" s="316"/>
      <c r="R47" s="315">
        <v>0</v>
      </c>
      <c r="S47" s="315">
        <v>14</v>
      </c>
      <c r="T47" s="315">
        <v>43</v>
      </c>
      <c r="U47" s="315">
        <v>71</v>
      </c>
    </row>
    <row r="48" spans="1:21" x14ac:dyDescent="0.25">
      <c r="A48" s="315" t="s">
        <v>413</v>
      </c>
      <c r="B48" s="315" t="s">
        <v>398</v>
      </c>
      <c r="D48" s="315" t="s">
        <v>397</v>
      </c>
      <c r="F48" s="315">
        <v>6</v>
      </c>
      <c r="H48" s="315">
        <v>100</v>
      </c>
      <c r="J48" s="315">
        <v>0</v>
      </c>
      <c r="L48" s="315">
        <v>0</v>
      </c>
      <c r="N48" s="315">
        <v>30</v>
      </c>
      <c r="Q48" s="316"/>
      <c r="R48" s="315">
        <v>17</v>
      </c>
      <c r="S48" s="315">
        <v>100</v>
      </c>
      <c r="T48" s="315">
        <v>100</v>
      </c>
      <c r="U48" s="315">
        <v>100</v>
      </c>
    </row>
    <row r="49" spans="1:21" x14ac:dyDescent="0.25">
      <c r="A49" s="315" t="s">
        <v>413</v>
      </c>
      <c r="B49" s="315" t="s">
        <v>399</v>
      </c>
      <c r="D49" s="315" t="s">
        <v>397</v>
      </c>
      <c r="F49" s="315">
        <v>9</v>
      </c>
      <c r="H49" s="315">
        <v>89</v>
      </c>
      <c r="J49" s="315">
        <v>11</v>
      </c>
      <c r="L49" s="315">
        <v>0</v>
      </c>
      <c r="N49" s="315">
        <v>32</v>
      </c>
      <c r="P49" s="315">
        <v>12</v>
      </c>
      <c r="Q49" s="316"/>
      <c r="R49" s="315">
        <v>11</v>
      </c>
      <c r="S49" s="315">
        <v>78</v>
      </c>
      <c r="T49" s="315">
        <v>89</v>
      </c>
      <c r="U49" s="315">
        <v>89</v>
      </c>
    </row>
    <row r="50" spans="1:21" x14ac:dyDescent="0.25">
      <c r="A50" s="315" t="s">
        <v>413</v>
      </c>
      <c r="B50" s="315" t="s">
        <v>400</v>
      </c>
      <c r="D50" s="315" t="s">
        <v>397</v>
      </c>
      <c r="F50" s="315">
        <v>5</v>
      </c>
      <c r="H50" s="315">
        <v>100</v>
      </c>
      <c r="J50" s="315">
        <v>0</v>
      </c>
      <c r="L50" s="315">
        <v>0</v>
      </c>
      <c r="N50" s="315">
        <v>32</v>
      </c>
      <c r="Q50" s="316"/>
      <c r="R50" s="315">
        <v>20</v>
      </c>
      <c r="S50" s="315">
        <v>80</v>
      </c>
      <c r="T50" s="315">
        <v>100</v>
      </c>
      <c r="U50" s="315">
        <v>100</v>
      </c>
    </row>
    <row r="51" spans="1:21" x14ac:dyDescent="0.25">
      <c r="A51" s="315" t="s">
        <v>413</v>
      </c>
      <c r="B51" s="315" t="s">
        <v>401</v>
      </c>
      <c r="D51" s="315" t="s">
        <v>402</v>
      </c>
      <c r="F51" s="315">
        <v>9</v>
      </c>
      <c r="H51" s="315">
        <v>89</v>
      </c>
      <c r="J51" s="315">
        <v>0</v>
      </c>
      <c r="L51" s="315">
        <v>11</v>
      </c>
      <c r="N51" s="315">
        <v>30</v>
      </c>
      <c r="Q51" s="316"/>
      <c r="R51" s="315">
        <v>0</v>
      </c>
      <c r="S51" s="315">
        <v>78</v>
      </c>
      <c r="T51" s="315">
        <v>89</v>
      </c>
    </row>
    <row r="52" spans="1:21" x14ac:dyDescent="0.25">
      <c r="A52" s="315" t="s">
        <v>413</v>
      </c>
      <c r="B52" s="315" t="s">
        <v>403</v>
      </c>
      <c r="D52" s="315" t="s">
        <v>404</v>
      </c>
      <c r="F52" s="315">
        <v>6</v>
      </c>
      <c r="H52" s="315">
        <v>83.000000000000014</v>
      </c>
      <c r="J52" s="315">
        <v>17</v>
      </c>
      <c r="L52" s="315">
        <v>0</v>
      </c>
      <c r="N52" s="315">
        <v>27.999999999999996</v>
      </c>
      <c r="P52" s="315">
        <v>8</v>
      </c>
      <c r="Q52" s="316"/>
      <c r="R52" s="315">
        <v>33</v>
      </c>
      <c r="S52" s="315">
        <v>83.000000000000014</v>
      </c>
    </row>
    <row r="53" spans="1:21" x14ac:dyDescent="0.25">
      <c r="A53" s="315" t="s">
        <v>413</v>
      </c>
      <c r="B53" s="315" t="s">
        <v>405</v>
      </c>
      <c r="D53" s="315" t="s">
        <v>406</v>
      </c>
      <c r="F53" s="315">
        <v>7</v>
      </c>
      <c r="H53" s="315">
        <v>14</v>
      </c>
      <c r="J53" s="315">
        <v>14</v>
      </c>
      <c r="L53" s="315">
        <v>71</v>
      </c>
      <c r="N53" s="315">
        <v>24</v>
      </c>
      <c r="P53" s="315">
        <v>12</v>
      </c>
      <c r="Q53" s="316"/>
      <c r="R53" s="315">
        <v>14</v>
      </c>
    </row>
    <row r="54" spans="1:21" x14ac:dyDescent="0.25">
      <c r="A54" s="315" t="s">
        <v>413</v>
      </c>
      <c r="B54" s="315" t="s">
        <v>407</v>
      </c>
      <c r="D54" s="315" t="s">
        <v>408</v>
      </c>
      <c r="F54" s="315">
        <v>8</v>
      </c>
      <c r="H54" s="315">
        <v>0</v>
      </c>
      <c r="J54" s="315">
        <v>0</v>
      </c>
      <c r="L54" s="315">
        <v>100</v>
      </c>
      <c r="Q54" s="316"/>
    </row>
    <row r="55" spans="1:21" x14ac:dyDescent="0.25">
      <c r="Q55" s="316"/>
    </row>
    <row r="56" spans="1:21" x14ac:dyDescent="0.25">
      <c r="A56" s="315" t="s">
        <v>414</v>
      </c>
      <c r="B56" s="315" t="s">
        <v>410</v>
      </c>
      <c r="D56" s="315" t="s">
        <v>397</v>
      </c>
      <c r="F56" s="315">
        <v>7</v>
      </c>
      <c r="H56" s="315">
        <v>71</v>
      </c>
      <c r="J56" s="315">
        <v>14</v>
      </c>
      <c r="L56" s="315">
        <v>14</v>
      </c>
      <c r="N56" s="315">
        <v>27.999999999999996</v>
      </c>
      <c r="P56" s="315">
        <v>12</v>
      </c>
      <c r="Q56" s="316"/>
      <c r="R56" s="315">
        <v>14</v>
      </c>
      <c r="S56" s="315">
        <v>71</v>
      </c>
      <c r="T56" s="315">
        <v>71</v>
      </c>
      <c r="U56" s="315">
        <v>71</v>
      </c>
    </row>
    <row r="57" spans="1:21" x14ac:dyDescent="0.25">
      <c r="A57" s="315" t="s">
        <v>414</v>
      </c>
      <c r="B57" s="315" t="s">
        <v>396</v>
      </c>
      <c r="D57" s="315" t="s">
        <v>397</v>
      </c>
      <c r="F57" s="315">
        <v>4</v>
      </c>
      <c r="H57" s="315">
        <v>100</v>
      </c>
      <c r="J57" s="315">
        <v>0</v>
      </c>
      <c r="L57" s="315">
        <v>0</v>
      </c>
      <c r="N57" s="315">
        <v>26</v>
      </c>
      <c r="Q57" s="316"/>
      <c r="R57" s="315">
        <v>50</v>
      </c>
      <c r="S57" s="315">
        <v>75</v>
      </c>
      <c r="T57" s="315">
        <v>75</v>
      </c>
      <c r="U57" s="315">
        <v>100</v>
      </c>
    </row>
    <row r="58" spans="1:21" x14ac:dyDescent="0.25">
      <c r="A58" s="315" t="s">
        <v>414</v>
      </c>
      <c r="B58" s="315" t="s">
        <v>398</v>
      </c>
      <c r="D58" s="315" t="s">
        <v>397</v>
      </c>
      <c r="F58" s="315">
        <v>10</v>
      </c>
      <c r="H58" s="315">
        <v>100</v>
      </c>
      <c r="J58" s="315">
        <v>0</v>
      </c>
      <c r="L58" s="315">
        <v>0</v>
      </c>
      <c r="N58" s="315">
        <v>32</v>
      </c>
      <c r="Q58" s="316"/>
      <c r="R58" s="315">
        <v>20</v>
      </c>
      <c r="S58" s="315">
        <v>80</v>
      </c>
      <c r="T58" s="315">
        <v>100</v>
      </c>
      <c r="U58" s="315">
        <v>100</v>
      </c>
    </row>
    <row r="59" spans="1:21" x14ac:dyDescent="0.25">
      <c r="A59" s="315" t="s">
        <v>414</v>
      </c>
      <c r="B59" s="315" t="s">
        <v>399</v>
      </c>
      <c r="D59" s="315" t="s">
        <v>397</v>
      </c>
      <c r="F59" s="315">
        <v>5</v>
      </c>
      <c r="H59" s="315">
        <v>100</v>
      </c>
      <c r="J59" s="315">
        <v>0</v>
      </c>
      <c r="L59" s="315">
        <v>0</v>
      </c>
      <c r="N59" s="315">
        <v>32</v>
      </c>
      <c r="Q59" s="316"/>
      <c r="R59" s="315">
        <v>20</v>
      </c>
      <c r="S59" s="315">
        <v>100</v>
      </c>
      <c r="T59" s="315">
        <v>100</v>
      </c>
      <c r="U59" s="315">
        <v>100</v>
      </c>
    </row>
    <row r="60" spans="1:21" x14ac:dyDescent="0.25">
      <c r="A60" s="315" t="s">
        <v>414</v>
      </c>
      <c r="B60" s="315" t="s">
        <v>400</v>
      </c>
      <c r="D60" s="315" t="s">
        <v>397</v>
      </c>
      <c r="F60" s="315">
        <v>11</v>
      </c>
      <c r="H60" s="315">
        <v>100</v>
      </c>
      <c r="J60" s="315">
        <v>0</v>
      </c>
      <c r="L60" s="315">
        <v>0</v>
      </c>
      <c r="N60" s="315">
        <v>32</v>
      </c>
      <c r="Q60" s="316"/>
      <c r="R60" s="315">
        <v>27.000000000000004</v>
      </c>
      <c r="S60" s="315">
        <v>81.999999999999986</v>
      </c>
      <c r="T60" s="315">
        <v>91</v>
      </c>
      <c r="U60" s="315">
        <v>100</v>
      </c>
    </row>
    <row r="61" spans="1:21" x14ac:dyDescent="0.25">
      <c r="A61" s="315" t="s">
        <v>414</v>
      </c>
      <c r="B61" s="315" t="s">
        <v>401</v>
      </c>
      <c r="D61" s="315" t="s">
        <v>402</v>
      </c>
      <c r="F61" s="315">
        <v>7</v>
      </c>
      <c r="H61" s="315">
        <v>86</v>
      </c>
      <c r="J61" s="315">
        <v>14</v>
      </c>
      <c r="L61" s="315">
        <v>0</v>
      </c>
      <c r="N61" s="315">
        <v>36</v>
      </c>
      <c r="P61" s="315">
        <v>48</v>
      </c>
      <c r="Q61" s="316"/>
      <c r="R61" s="315">
        <v>14</v>
      </c>
      <c r="S61" s="315">
        <v>57</v>
      </c>
      <c r="T61" s="315">
        <v>86</v>
      </c>
    </row>
    <row r="62" spans="1:21" x14ac:dyDescent="0.25">
      <c r="A62" s="315" t="s">
        <v>414</v>
      </c>
      <c r="B62" s="315" t="s">
        <v>403</v>
      </c>
      <c r="D62" s="315" t="s">
        <v>404</v>
      </c>
      <c r="F62" s="315">
        <v>8</v>
      </c>
      <c r="H62" s="315">
        <v>50</v>
      </c>
      <c r="J62" s="315">
        <v>38</v>
      </c>
      <c r="L62" s="315">
        <v>13</v>
      </c>
      <c r="N62" s="315">
        <v>27.999999999999996</v>
      </c>
      <c r="P62" s="315">
        <v>15</v>
      </c>
      <c r="Q62" s="316"/>
      <c r="R62" s="315">
        <v>25</v>
      </c>
      <c r="S62" s="315">
        <v>50</v>
      </c>
    </row>
    <row r="63" spans="1:21" x14ac:dyDescent="0.25">
      <c r="A63" s="315" t="s">
        <v>414</v>
      </c>
      <c r="B63" s="315" t="s">
        <v>405</v>
      </c>
      <c r="D63" s="315" t="s">
        <v>406</v>
      </c>
      <c r="F63" s="315">
        <v>10</v>
      </c>
      <c r="H63" s="315">
        <v>20</v>
      </c>
      <c r="J63" s="315">
        <v>0</v>
      </c>
      <c r="L63" s="315">
        <v>80</v>
      </c>
      <c r="N63" s="315">
        <v>18</v>
      </c>
      <c r="Q63" s="316"/>
      <c r="R63" s="315">
        <v>20</v>
      </c>
    </row>
    <row r="64" spans="1:21" x14ac:dyDescent="0.25">
      <c r="A64" s="315" t="s">
        <v>414</v>
      </c>
      <c r="B64" s="315" t="s">
        <v>407</v>
      </c>
      <c r="D64" s="315" t="s">
        <v>408</v>
      </c>
      <c r="F64" s="315">
        <v>5</v>
      </c>
      <c r="H64" s="315">
        <v>0</v>
      </c>
      <c r="J64" s="315">
        <v>20</v>
      </c>
      <c r="L64" s="315">
        <v>80</v>
      </c>
      <c r="P64" s="315">
        <v>8</v>
      </c>
      <c r="Q64" s="316"/>
    </row>
    <row r="65" spans="1:21" x14ac:dyDescent="0.25">
      <c r="Q65" s="316"/>
    </row>
    <row r="66" spans="1:21" x14ac:dyDescent="0.25">
      <c r="A66" s="315" t="s">
        <v>415</v>
      </c>
      <c r="B66" s="315" t="s">
        <v>410</v>
      </c>
      <c r="D66" s="315" t="s">
        <v>397</v>
      </c>
      <c r="F66" s="315">
        <v>11</v>
      </c>
      <c r="H66" s="315">
        <v>81.999999999999986</v>
      </c>
      <c r="J66" s="315">
        <v>9</v>
      </c>
      <c r="L66" s="315">
        <v>9</v>
      </c>
      <c r="N66" s="315">
        <v>32</v>
      </c>
      <c r="P66" s="315">
        <v>44.000000000000007</v>
      </c>
      <c r="Q66" s="316"/>
      <c r="R66" s="315">
        <v>0</v>
      </c>
      <c r="S66" s="315">
        <v>64</v>
      </c>
      <c r="T66" s="315">
        <v>64</v>
      </c>
      <c r="U66" s="315">
        <v>81.999999999999986</v>
      </c>
    </row>
    <row r="67" spans="1:21" x14ac:dyDescent="0.25">
      <c r="A67" s="315" t="s">
        <v>415</v>
      </c>
      <c r="B67" s="315" t="s">
        <v>396</v>
      </c>
      <c r="D67" s="315" t="s">
        <v>397</v>
      </c>
      <c r="F67" s="315">
        <v>5</v>
      </c>
      <c r="H67" s="315">
        <v>100</v>
      </c>
      <c r="J67" s="315">
        <v>0</v>
      </c>
      <c r="L67" s="315">
        <v>0</v>
      </c>
      <c r="N67" s="315">
        <v>27.999999999999996</v>
      </c>
      <c r="Q67" s="316"/>
      <c r="R67" s="315">
        <v>20</v>
      </c>
      <c r="S67" s="315">
        <v>60</v>
      </c>
      <c r="T67" s="315">
        <v>80</v>
      </c>
      <c r="U67" s="315">
        <v>100</v>
      </c>
    </row>
    <row r="68" spans="1:21" x14ac:dyDescent="0.25">
      <c r="A68" s="315" t="s">
        <v>415</v>
      </c>
      <c r="B68" s="315" t="s">
        <v>398</v>
      </c>
      <c r="D68" s="315" t="s">
        <v>397</v>
      </c>
      <c r="F68" s="315">
        <v>9</v>
      </c>
      <c r="H68" s="315">
        <v>89</v>
      </c>
      <c r="J68" s="315">
        <v>0</v>
      </c>
      <c r="L68" s="315">
        <v>11</v>
      </c>
      <c r="N68" s="315">
        <v>27.999999999999996</v>
      </c>
      <c r="Q68" s="316"/>
      <c r="R68" s="315">
        <v>22.000000000000004</v>
      </c>
      <c r="S68" s="315">
        <v>78</v>
      </c>
      <c r="T68" s="315">
        <v>89</v>
      </c>
      <c r="U68" s="315">
        <v>89</v>
      </c>
    </row>
    <row r="69" spans="1:21" x14ac:dyDescent="0.25">
      <c r="A69" s="315" t="s">
        <v>415</v>
      </c>
      <c r="B69" s="315" t="s">
        <v>399</v>
      </c>
      <c r="D69" s="315" t="s">
        <v>397</v>
      </c>
      <c r="F69" s="315">
        <v>6</v>
      </c>
      <c r="H69" s="315">
        <v>83.000000000000014</v>
      </c>
      <c r="J69" s="315">
        <v>17</v>
      </c>
      <c r="L69" s="315">
        <v>0</v>
      </c>
      <c r="N69" s="315">
        <v>30</v>
      </c>
      <c r="P69" s="315">
        <v>60</v>
      </c>
      <c r="Q69" s="316"/>
      <c r="R69" s="315">
        <v>33</v>
      </c>
      <c r="S69" s="315">
        <v>83.000000000000014</v>
      </c>
      <c r="T69" s="315">
        <v>83.000000000000014</v>
      </c>
      <c r="U69" s="315">
        <v>83.000000000000014</v>
      </c>
    </row>
    <row r="70" spans="1:21" x14ac:dyDescent="0.25">
      <c r="A70" s="315" t="s">
        <v>415</v>
      </c>
      <c r="B70" s="315" t="s">
        <v>400</v>
      </c>
      <c r="D70" s="315" t="s">
        <v>397</v>
      </c>
      <c r="F70" s="315">
        <v>6</v>
      </c>
      <c r="H70" s="315">
        <v>83.000000000000014</v>
      </c>
      <c r="J70" s="315">
        <v>0</v>
      </c>
      <c r="L70" s="315">
        <v>17</v>
      </c>
      <c r="N70" s="315">
        <v>27.999999999999996</v>
      </c>
      <c r="Q70" s="316"/>
      <c r="R70" s="315">
        <v>0</v>
      </c>
      <c r="S70" s="315">
        <v>50</v>
      </c>
      <c r="T70" s="315">
        <v>67</v>
      </c>
      <c r="U70" s="315">
        <v>83.000000000000014</v>
      </c>
    </row>
    <row r="71" spans="1:21" x14ac:dyDescent="0.25">
      <c r="A71" s="315" t="s">
        <v>415</v>
      </c>
      <c r="B71" s="315" t="s">
        <v>401</v>
      </c>
      <c r="D71" s="315" t="s">
        <v>402</v>
      </c>
      <c r="F71" s="315">
        <v>2</v>
      </c>
      <c r="H71" s="315">
        <v>100</v>
      </c>
      <c r="J71" s="315">
        <v>0</v>
      </c>
      <c r="L71" s="315">
        <v>0</v>
      </c>
      <c r="N71" s="315">
        <v>32</v>
      </c>
      <c r="Q71" s="316"/>
      <c r="R71" s="315">
        <v>0</v>
      </c>
      <c r="S71" s="315">
        <v>100</v>
      </c>
      <c r="T71" s="315">
        <v>100</v>
      </c>
    </row>
    <row r="72" spans="1:21" x14ac:dyDescent="0.25">
      <c r="A72" s="315" t="s">
        <v>415</v>
      </c>
      <c r="B72" s="315" t="s">
        <v>403</v>
      </c>
      <c r="D72" s="315" t="s">
        <v>404</v>
      </c>
      <c r="F72" s="315">
        <v>6</v>
      </c>
      <c r="H72" s="315">
        <v>83.000000000000014</v>
      </c>
      <c r="J72" s="315">
        <v>0</v>
      </c>
      <c r="L72" s="315">
        <v>17</v>
      </c>
      <c r="N72" s="315">
        <v>32</v>
      </c>
      <c r="Q72" s="316"/>
      <c r="R72" s="315">
        <v>0</v>
      </c>
      <c r="S72" s="315">
        <v>83.000000000000014</v>
      </c>
    </row>
    <row r="73" spans="1:21" x14ac:dyDescent="0.25">
      <c r="A73" s="315" t="s">
        <v>415</v>
      </c>
      <c r="B73" s="315" t="s">
        <v>405</v>
      </c>
      <c r="D73" s="315" t="s">
        <v>406</v>
      </c>
      <c r="F73" s="315">
        <v>5</v>
      </c>
      <c r="H73" s="315">
        <v>0</v>
      </c>
      <c r="J73" s="315">
        <v>0</v>
      </c>
      <c r="L73" s="315">
        <v>100</v>
      </c>
      <c r="Q73" s="316"/>
      <c r="R73" s="315">
        <v>0</v>
      </c>
    </row>
    <row r="74" spans="1:21" x14ac:dyDescent="0.25">
      <c r="A74" s="315" t="s">
        <v>415</v>
      </c>
      <c r="B74" s="315" t="s">
        <v>407</v>
      </c>
      <c r="D74" s="315" t="s">
        <v>408</v>
      </c>
      <c r="F74" s="315">
        <v>12</v>
      </c>
      <c r="H74" s="315">
        <v>0</v>
      </c>
      <c r="J74" s="315">
        <v>0</v>
      </c>
      <c r="L74" s="315">
        <v>100</v>
      </c>
      <c r="Q74" s="316"/>
    </row>
    <row r="75" spans="1:21" x14ac:dyDescent="0.25">
      <c r="Q75" s="316"/>
    </row>
    <row r="76" spans="1:21" x14ac:dyDescent="0.25">
      <c r="A76" s="322" t="s">
        <v>416</v>
      </c>
      <c r="B76" s="323" t="s">
        <v>410</v>
      </c>
      <c r="C76" s="323"/>
      <c r="D76" s="323" t="s">
        <v>397</v>
      </c>
      <c r="E76" s="323"/>
      <c r="F76" s="323">
        <v>39</v>
      </c>
      <c r="G76" s="323"/>
      <c r="H76" s="323">
        <v>85</v>
      </c>
      <c r="I76" s="323"/>
      <c r="J76" s="323">
        <v>8</v>
      </c>
      <c r="K76" s="323"/>
      <c r="L76" s="323">
        <v>8</v>
      </c>
      <c r="M76" s="323"/>
      <c r="N76" s="323">
        <v>32</v>
      </c>
      <c r="O76" s="323"/>
      <c r="P76" s="323">
        <v>25</v>
      </c>
      <c r="Q76" s="324"/>
      <c r="R76" s="323">
        <v>18</v>
      </c>
      <c r="S76" s="323">
        <v>67</v>
      </c>
      <c r="T76" s="323">
        <v>79</v>
      </c>
      <c r="U76" s="323">
        <v>85</v>
      </c>
    </row>
    <row r="77" spans="1:21" x14ac:dyDescent="0.25">
      <c r="A77" s="323"/>
      <c r="B77" s="323" t="s">
        <v>396</v>
      </c>
      <c r="C77" s="323"/>
      <c r="D77" s="323" t="s">
        <v>397</v>
      </c>
      <c r="E77" s="323"/>
      <c r="F77" s="323">
        <v>43</v>
      </c>
      <c r="G77" s="323"/>
      <c r="H77" s="323">
        <v>86</v>
      </c>
      <c r="I77" s="323"/>
      <c r="J77" s="323">
        <v>7</v>
      </c>
      <c r="K77" s="323"/>
      <c r="L77" s="323">
        <v>7</v>
      </c>
      <c r="M77" s="323"/>
      <c r="N77" s="323">
        <v>32</v>
      </c>
      <c r="O77" s="323"/>
      <c r="P77" s="323">
        <v>19</v>
      </c>
      <c r="Q77" s="324"/>
      <c r="R77" s="323">
        <v>21</v>
      </c>
      <c r="S77" s="323">
        <v>58</v>
      </c>
      <c r="T77" s="323">
        <v>72</v>
      </c>
      <c r="U77" s="323">
        <v>86</v>
      </c>
    </row>
    <row r="78" spans="1:21" x14ac:dyDescent="0.25">
      <c r="A78" s="323"/>
      <c r="B78" s="323" t="s">
        <v>398</v>
      </c>
      <c r="C78" s="323"/>
      <c r="D78" s="323" t="s">
        <v>397</v>
      </c>
      <c r="E78" s="323"/>
      <c r="F78" s="323">
        <v>55</v>
      </c>
      <c r="G78" s="323"/>
      <c r="H78" s="323">
        <v>85</v>
      </c>
      <c r="I78" s="323"/>
      <c r="J78" s="323">
        <v>7</v>
      </c>
      <c r="K78" s="323"/>
      <c r="L78" s="323">
        <v>7</v>
      </c>
      <c r="M78" s="323"/>
      <c r="N78" s="323">
        <v>27.999999999999996</v>
      </c>
      <c r="O78" s="323"/>
      <c r="P78" s="323">
        <v>27.999999999999996</v>
      </c>
      <c r="Q78" s="324"/>
      <c r="R78" s="323">
        <v>27.000000000000004</v>
      </c>
      <c r="S78" s="323">
        <v>71</v>
      </c>
      <c r="T78" s="323">
        <v>78</v>
      </c>
      <c r="U78" s="323">
        <v>85</v>
      </c>
    </row>
    <row r="79" spans="1:21" x14ac:dyDescent="0.25">
      <c r="A79" s="323"/>
      <c r="B79" s="323" t="s">
        <v>399</v>
      </c>
      <c r="C79" s="323"/>
      <c r="D79" s="323" t="s">
        <v>397</v>
      </c>
      <c r="E79" s="323"/>
      <c r="F79" s="323">
        <v>33</v>
      </c>
      <c r="G79" s="323"/>
      <c r="H79" s="323">
        <v>91</v>
      </c>
      <c r="I79" s="323"/>
      <c r="J79" s="323">
        <v>6</v>
      </c>
      <c r="K79" s="323"/>
      <c r="L79" s="323">
        <v>3</v>
      </c>
      <c r="M79" s="323"/>
      <c r="N79" s="323">
        <v>32</v>
      </c>
      <c r="O79" s="323"/>
      <c r="P79" s="323">
        <v>36</v>
      </c>
      <c r="Q79" s="324"/>
      <c r="R79" s="323">
        <v>15</v>
      </c>
      <c r="S79" s="323">
        <v>73</v>
      </c>
      <c r="T79" s="323">
        <v>85</v>
      </c>
      <c r="U79" s="323">
        <v>91</v>
      </c>
    </row>
    <row r="80" spans="1:21" x14ac:dyDescent="0.25">
      <c r="A80" s="323"/>
      <c r="B80" s="323" t="s">
        <v>400</v>
      </c>
      <c r="C80" s="323"/>
      <c r="D80" s="323" t="s">
        <v>397</v>
      </c>
      <c r="E80" s="323"/>
      <c r="F80" s="323">
        <v>45</v>
      </c>
      <c r="G80" s="323"/>
      <c r="H80" s="323">
        <v>89</v>
      </c>
      <c r="I80" s="323"/>
      <c r="J80" s="323">
        <v>7</v>
      </c>
      <c r="K80" s="323"/>
      <c r="L80" s="323">
        <v>4</v>
      </c>
      <c r="M80" s="323"/>
      <c r="N80" s="323">
        <v>32</v>
      </c>
      <c r="O80" s="323"/>
      <c r="P80" s="323">
        <v>8</v>
      </c>
      <c r="Q80" s="324"/>
      <c r="R80" s="323">
        <v>22.000000000000004</v>
      </c>
      <c r="S80" s="323">
        <v>67</v>
      </c>
      <c r="T80" s="323">
        <v>78</v>
      </c>
      <c r="U80" s="323">
        <v>89</v>
      </c>
    </row>
    <row r="81" spans="1:21" x14ac:dyDescent="0.25">
      <c r="A81" s="323"/>
      <c r="B81" s="323" t="s">
        <v>401</v>
      </c>
      <c r="C81" s="323"/>
      <c r="D81" s="323" t="s">
        <v>402</v>
      </c>
      <c r="E81" s="323"/>
      <c r="F81" s="323">
        <v>40</v>
      </c>
      <c r="G81" s="323"/>
      <c r="H81" s="323">
        <v>78</v>
      </c>
      <c r="I81" s="323"/>
      <c r="J81" s="323">
        <v>18</v>
      </c>
      <c r="K81" s="323"/>
      <c r="L81" s="323">
        <v>5</v>
      </c>
      <c r="M81" s="323"/>
      <c r="N81" s="323">
        <v>27.999999999999996</v>
      </c>
      <c r="O81" s="323"/>
      <c r="P81" s="323">
        <v>22.000000000000004</v>
      </c>
      <c r="Q81" s="324"/>
      <c r="R81" s="323">
        <v>15</v>
      </c>
      <c r="S81" s="323">
        <v>65</v>
      </c>
      <c r="T81" s="323">
        <v>78</v>
      </c>
      <c r="U81" s="323"/>
    </row>
    <row r="82" spans="1:21" x14ac:dyDescent="0.25">
      <c r="A82" s="323"/>
      <c r="B82" s="323" t="s">
        <v>403</v>
      </c>
      <c r="C82" s="323"/>
      <c r="D82" s="323" t="s">
        <v>404</v>
      </c>
      <c r="E82" s="323"/>
      <c r="F82" s="323">
        <v>39</v>
      </c>
      <c r="G82" s="323"/>
      <c r="H82" s="323">
        <v>72</v>
      </c>
      <c r="I82" s="323"/>
      <c r="J82" s="323">
        <v>18</v>
      </c>
      <c r="K82" s="323"/>
      <c r="L82" s="323">
        <v>10</v>
      </c>
      <c r="M82" s="323"/>
      <c r="N82" s="323">
        <v>27.999999999999996</v>
      </c>
      <c r="O82" s="323"/>
      <c r="P82" s="323">
        <v>15</v>
      </c>
      <c r="Q82" s="324"/>
      <c r="R82" s="323">
        <v>26</v>
      </c>
      <c r="S82" s="323">
        <v>72</v>
      </c>
      <c r="T82" s="323"/>
      <c r="U82" s="323"/>
    </row>
    <row r="83" spans="1:21" x14ac:dyDescent="0.25">
      <c r="A83" s="323"/>
      <c r="B83" s="323" t="s">
        <v>405</v>
      </c>
      <c r="C83" s="323"/>
      <c r="D83" s="323" t="s">
        <v>406</v>
      </c>
      <c r="E83" s="323"/>
      <c r="F83" s="323">
        <v>43</v>
      </c>
      <c r="G83" s="323"/>
      <c r="H83" s="323">
        <v>21</v>
      </c>
      <c r="I83" s="323"/>
      <c r="J83" s="323">
        <v>7</v>
      </c>
      <c r="K83" s="323"/>
      <c r="L83" s="323">
        <v>72</v>
      </c>
      <c r="M83" s="323"/>
      <c r="N83" s="323">
        <v>24</v>
      </c>
      <c r="O83" s="323"/>
      <c r="P83" s="323">
        <v>12</v>
      </c>
      <c r="Q83" s="324"/>
      <c r="R83" s="323">
        <v>21</v>
      </c>
      <c r="S83" s="323"/>
      <c r="T83" s="323"/>
      <c r="U83" s="323"/>
    </row>
    <row r="84" spans="1:21" x14ac:dyDescent="0.25">
      <c r="A84" s="323"/>
      <c r="B84" s="323" t="s">
        <v>407</v>
      </c>
      <c r="C84" s="323"/>
      <c r="D84" s="323" t="s">
        <v>408</v>
      </c>
      <c r="E84" s="323"/>
      <c r="F84" s="323">
        <v>43</v>
      </c>
      <c r="G84" s="323"/>
      <c r="H84" s="323">
        <v>0</v>
      </c>
      <c r="I84" s="323"/>
      <c r="J84" s="323">
        <v>2</v>
      </c>
      <c r="K84" s="323"/>
      <c r="L84" s="323">
        <v>98.000000000000014</v>
      </c>
      <c r="M84" s="323"/>
      <c r="N84" s="323"/>
      <c r="O84" s="323"/>
      <c r="P84" s="323">
        <v>8</v>
      </c>
      <c r="Q84" s="324"/>
      <c r="R84" s="323"/>
      <c r="S84" s="323"/>
      <c r="T84" s="323"/>
      <c r="U84" s="323"/>
    </row>
    <row r="85" spans="1:21" x14ac:dyDescent="0.25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4"/>
      <c r="R85" s="323"/>
      <c r="S85" s="323"/>
      <c r="T85" s="323"/>
      <c r="U85" s="323"/>
    </row>
    <row r="86" spans="1:21" ht="14.5" x14ac:dyDescent="0.35">
      <c r="A86" s="321" t="s">
        <v>7</v>
      </c>
      <c r="Q86" s="316"/>
    </row>
    <row r="87" spans="1:21" x14ac:dyDescent="0.25">
      <c r="A87" s="315" t="s">
        <v>417</v>
      </c>
      <c r="B87" s="315" t="s">
        <v>410</v>
      </c>
      <c r="D87" s="315" t="s">
        <v>397</v>
      </c>
      <c r="F87" s="315">
        <v>18</v>
      </c>
      <c r="H87" s="315">
        <v>55.999999999999993</v>
      </c>
      <c r="J87" s="315">
        <v>11</v>
      </c>
      <c r="L87" s="315">
        <v>33</v>
      </c>
      <c r="N87" s="315">
        <v>36</v>
      </c>
      <c r="P87" s="315">
        <v>34</v>
      </c>
      <c r="Q87" s="316"/>
      <c r="R87" s="315">
        <v>17</v>
      </c>
      <c r="S87" s="315">
        <v>33</v>
      </c>
      <c r="T87" s="315">
        <v>39</v>
      </c>
      <c r="U87" s="315">
        <v>55.999999999999993</v>
      </c>
    </row>
    <row r="88" spans="1:21" x14ac:dyDescent="0.25">
      <c r="A88" s="315" t="s">
        <v>417</v>
      </c>
      <c r="B88" s="315" t="s">
        <v>396</v>
      </c>
      <c r="D88" s="315" t="s">
        <v>397</v>
      </c>
      <c r="F88" s="315">
        <v>14</v>
      </c>
      <c r="H88" s="315">
        <v>71</v>
      </c>
      <c r="J88" s="315">
        <v>0</v>
      </c>
      <c r="L88" s="315">
        <v>29</v>
      </c>
      <c r="N88" s="315">
        <v>40</v>
      </c>
      <c r="Q88" s="316"/>
      <c r="R88" s="315">
        <v>7</v>
      </c>
      <c r="S88" s="315">
        <v>29</v>
      </c>
      <c r="T88" s="315">
        <v>57</v>
      </c>
      <c r="U88" s="315">
        <v>71</v>
      </c>
    </row>
    <row r="89" spans="1:21" x14ac:dyDescent="0.25">
      <c r="A89" s="315" t="s">
        <v>417</v>
      </c>
      <c r="B89" s="315" t="s">
        <v>398</v>
      </c>
      <c r="D89" s="315" t="s">
        <v>397</v>
      </c>
      <c r="F89" s="315">
        <v>14</v>
      </c>
      <c r="H89" s="315">
        <v>57</v>
      </c>
      <c r="J89" s="315">
        <v>14</v>
      </c>
      <c r="L89" s="315">
        <v>29</v>
      </c>
      <c r="N89" s="315">
        <v>36</v>
      </c>
      <c r="P89" s="315">
        <v>32</v>
      </c>
      <c r="Q89" s="316"/>
      <c r="R89" s="315">
        <v>7</v>
      </c>
      <c r="S89" s="315">
        <v>43</v>
      </c>
      <c r="T89" s="315">
        <v>50</v>
      </c>
      <c r="U89" s="315">
        <v>57</v>
      </c>
    </row>
    <row r="90" spans="1:21" x14ac:dyDescent="0.25">
      <c r="A90" s="315" t="s">
        <v>417</v>
      </c>
      <c r="B90" s="315" t="s">
        <v>399</v>
      </c>
      <c r="D90" s="315" t="s">
        <v>397</v>
      </c>
      <c r="F90" s="315">
        <v>15</v>
      </c>
      <c r="H90" s="315">
        <v>73</v>
      </c>
      <c r="J90" s="315">
        <v>13</v>
      </c>
      <c r="L90" s="315">
        <v>13</v>
      </c>
      <c r="N90" s="315">
        <v>32</v>
      </c>
      <c r="P90" s="315">
        <v>36</v>
      </c>
      <c r="Q90" s="316"/>
      <c r="R90" s="315">
        <v>7</v>
      </c>
      <c r="S90" s="315">
        <v>47</v>
      </c>
      <c r="T90" s="315">
        <v>67</v>
      </c>
      <c r="U90" s="315">
        <v>73</v>
      </c>
    </row>
    <row r="91" spans="1:21" x14ac:dyDescent="0.25">
      <c r="A91" s="315" t="s">
        <v>417</v>
      </c>
      <c r="B91" s="315" t="s">
        <v>400</v>
      </c>
      <c r="D91" s="315" t="s">
        <v>397</v>
      </c>
      <c r="F91" s="315">
        <v>13</v>
      </c>
      <c r="H91" s="315">
        <v>38</v>
      </c>
      <c r="J91" s="315">
        <v>31</v>
      </c>
      <c r="L91" s="315">
        <v>31</v>
      </c>
      <c r="N91" s="315">
        <v>36</v>
      </c>
      <c r="P91" s="315">
        <v>39</v>
      </c>
      <c r="Q91" s="316"/>
      <c r="R91" s="315">
        <v>8</v>
      </c>
      <c r="S91" s="315">
        <v>31</v>
      </c>
      <c r="T91" s="315">
        <v>31</v>
      </c>
      <c r="U91" s="315">
        <v>38</v>
      </c>
    </row>
    <row r="92" spans="1:21" x14ac:dyDescent="0.25">
      <c r="A92" s="315" t="s">
        <v>417</v>
      </c>
      <c r="B92" s="315" t="s">
        <v>401</v>
      </c>
      <c r="D92" s="315" t="s">
        <v>402</v>
      </c>
      <c r="F92" s="315">
        <v>12</v>
      </c>
      <c r="H92" s="315">
        <v>42</v>
      </c>
      <c r="J92" s="315">
        <v>17</v>
      </c>
      <c r="L92" s="315">
        <v>42</v>
      </c>
      <c r="N92" s="315">
        <v>36</v>
      </c>
      <c r="P92" s="315">
        <v>44.000000000000007</v>
      </c>
      <c r="Q92" s="316"/>
      <c r="R92" s="315">
        <v>8</v>
      </c>
      <c r="S92" s="315">
        <v>25</v>
      </c>
      <c r="T92" s="315">
        <v>42</v>
      </c>
    </row>
    <row r="93" spans="1:21" x14ac:dyDescent="0.25">
      <c r="A93" s="315" t="s">
        <v>417</v>
      </c>
      <c r="B93" s="315" t="s">
        <v>403</v>
      </c>
      <c r="D93" s="315" t="s">
        <v>404</v>
      </c>
      <c r="F93" s="315">
        <v>15</v>
      </c>
      <c r="H93" s="315">
        <v>40</v>
      </c>
      <c r="J93" s="315">
        <v>13</v>
      </c>
      <c r="L93" s="315">
        <v>47</v>
      </c>
      <c r="N93" s="315">
        <v>30</v>
      </c>
      <c r="P93" s="315">
        <v>32</v>
      </c>
      <c r="Q93" s="316"/>
      <c r="R93" s="315">
        <v>7</v>
      </c>
      <c r="S93" s="315">
        <v>40</v>
      </c>
    </row>
    <row r="94" spans="1:21" x14ac:dyDescent="0.25">
      <c r="A94" s="315" t="s">
        <v>417</v>
      </c>
      <c r="B94" s="315" t="s">
        <v>405</v>
      </c>
      <c r="D94" s="315" t="s">
        <v>406</v>
      </c>
      <c r="F94" s="315">
        <v>12</v>
      </c>
      <c r="H94" s="315">
        <v>8</v>
      </c>
      <c r="J94" s="315">
        <v>0</v>
      </c>
      <c r="L94" s="315">
        <v>91.999999999999986</v>
      </c>
      <c r="N94" s="315">
        <v>24</v>
      </c>
      <c r="Q94" s="316"/>
      <c r="R94" s="315">
        <v>8</v>
      </c>
    </row>
    <row r="95" spans="1:21" x14ac:dyDescent="0.25">
      <c r="A95" s="315" t="s">
        <v>417</v>
      </c>
      <c r="B95" s="315" t="s">
        <v>407</v>
      </c>
      <c r="D95" s="315" t="s">
        <v>408</v>
      </c>
      <c r="F95" s="315">
        <v>9</v>
      </c>
      <c r="H95" s="315">
        <v>0</v>
      </c>
      <c r="J95" s="315">
        <v>0</v>
      </c>
      <c r="L95" s="315">
        <v>100</v>
      </c>
      <c r="Q95" s="316"/>
    </row>
    <row r="96" spans="1:21" x14ac:dyDescent="0.25">
      <c r="Q96" s="316"/>
    </row>
    <row r="97" spans="1:21" x14ac:dyDescent="0.25">
      <c r="A97" s="315" t="s">
        <v>418</v>
      </c>
      <c r="B97" s="315" t="s">
        <v>410</v>
      </c>
      <c r="D97" s="315" t="s">
        <v>397</v>
      </c>
      <c r="F97" s="315">
        <v>9</v>
      </c>
      <c r="H97" s="315">
        <v>55.999999999999993</v>
      </c>
      <c r="J97" s="315">
        <v>11</v>
      </c>
      <c r="L97" s="315">
        <v>33</v>
      </c>
      <c r="N97" s="315">
        <v>40</v>
      </c>
      <c r="P97" s="315">
        <v>55.999999999999993</v>
      </c>
      <c r="Q97" s="316"/>
      <c r="R97" s="315">
        <v>0</v>
      </c>
      <c r="S97" s="315">
        <v>22.000000000000004</v>
      </c>
      <c r="T97" s="315">
        <v>44.000000000000007</v>
      </c>
      <c r="U97" s="315">
        <v>55.999999999999993</v>
      </c>
    </row>
    <row r="98" spans="1:21" x14ac:dyDescent="0.25">
      <c r="A98" s="315" t="s">
        <v>418</v>
      </c>
      <c r="B98" s="315" t="s">
        <v>396</v>
      </c>
      <c r="D98" s="315" t="s">
        <v>397</v>
      </c>
      <c r="F98" s="315">
        <v>4</v>
      </c>
      <c r="H98" s="315">
        <v>50</v>
      </c>
      <c r="J98" s="315">
        <v>25</v>
      </c>
      <c r="L98" s="315">
        <v>25</v>
      </c>
      <c r="N98" s="315">
        <v>50</v>
      </c>
      <c r="P98" s="315">
        <v>8</v>
      </c>
      <c r="Q98" s="316"/>
      <c r="R98" s="315">
        <v>0</v>
      </c>
      <c r="S98" s="315">
        <v>0</v>
      </c>
      <c r="T98" s="315">
        <v>25</v>
      </c>
      <c r="U98" s="315">
        <v>50</v>
      </c>
    </row>
    <row r="99" spans="1:21" x14ac:dyDescent="0.25">
      <c r="A99" s="315" t="s">
        <v>418</v>
      </c>
      <c r="B99" s="315" t="s">
        <v>398</v>
      </c>
      <c r="D99" s="315" t="s">
        <v>397</v>
      </c>
      <c r="F99" s="315">
        <v>11</v>
      </c>
      <c r="H99" s="315">
        <v>55</v>
      </c>
      <c r="J99" s="315">
        <v>27.000000000000004</v>
      </c>
      <c r="L99" s="315">
        <v>18</v>
      </c>
      <c r="N99" s="315">
        <v>44.000000000000007</v>
      </c>
      <c r="P99" s="315">
        <v>15</v>
      </c>
      <c r="Q99" s="316"/>
      <c r="R99" s="315">
        <v>0</v>
      </c>
      <c r="S99" s="315">
        <v>0</v>
      </c>
      <c r="T99" s="315">
        <v>36</v>
      </c>
      <c r="U99" s="315">
        <v>55</v>
      </c>
    </row>
    <row r="100" spans="1:21" x14ac:dyDescent="0.25">
      <c r="A100" s="315" t="s">
        <v>418</v>
      </c>
      <c r="B100" s="315" t="s">
        <v>399</v>
      </c>
      <c r="D100" s="315" t="s">
        <v>397</v>
      </c>
      <c r="F100" s="315">
        <v>10</v>
      </c>
      <c r="H100" s="315">
        <v>100</v>
      </c>
      <c r="J100" s="315">
        <v>0</v>
      </c>
      <c r="L100" s="315">
        <v>0</v>
      </c>
      <c r="N100" s="315">
        <v>40</v>
      </c>
      <c r="Q100" s="316"/>
      <c r="R100" s="315">
        <v>0</v>
      </c>
      <c r="S100" s="315">
        <v>40</v>
      </c>
      <c r="T100" s="315">
        <v>80</v>
      </c>
      <c r="U100" s="315">
        <v>100</v>
      </c>
    </row>
    <row r="101" spans="1:21" x14ac:dyDescent="0.25">
      <c r="A101" s="315" t="s">
        <v>418</v>
      </c>
      <c r="B101" s="315" t="s">
        <v>400</v>
      </c>
      <c r="D101" s="315" t="s">
        <v>397</v>
      </c>
      <c r="F101" s="315">
        <v>8</v>
      </c>
      <c r="H101" s="315">
        <v>75</v>
      </c>
      <c r="J101" s="315">
        <v>0</v>
      </c>
      <c r="L101" s="315">
        <v>25</v>
      </c>
      <c r="N101" s="315">
        <v>38</v>
      </c>
      <c r="Q101" s="316"/>
      <c r="R101" s="315">
        <v>0</v>
      </c>
      <c r="S101" s="315">
        <v>38</v>
      </c>
      <c r="T101" s="315">
        <v>63</v>
      </c>
      <c r="U101" s="315">
        <v>75</v>
      </c>
    </row>
    <row r="102" spans="1:21" x14ac:dyDescent="0.25">
      <c r="A102" s="315" t="s">
        <v>418</v>
      </c>
      <c r="B102" s="315" t="s">
        <v>401</v>
      </c>
      <c r="D102" s="315" t="s">
        <v>402</v>
      </c>
      <c r="F102" s="315">
        <v>15</v>
      </c>
      <c r="H102" s="315">
        <v>100</v>
      </c>
      <c r="J102" s="315">
        <v>0</v>
      </c>
      <c r="L102" s="315">
        <v>0</v>
      </c>
      <c r="N102" s="315">
        <v>36</v>
      </c>
      <c r="Q102" s="316"/>
      <c r="R102" s="315">
        <v>0</v>
      </c>
      <c r="S102" s="315">
        <v>67</v>
      </c>
      <c r="T102" s="315">
        <v>100</v>
      </c>
    </row>
    <row r="103" spans="1:21" x14ac:dyDescent="0.25">
      <c r="A103" s="315" t="s">
        <v>418</v>
      </c>
      <c r="B103" s="315" t="s">
        <v>403</v>
      </c>
      <c r="D103" s="315" t="s">
        <v>404</v>
      </c>
      <c r="F103" s="315">
        <v>13</v>
      </c>
      <c r="H103" s="315">
        <v>31</v>
      </c>
      <c r="J103" s="315">
        <v>8</v>
      </c>
      <c r="L103" s="315">
        <v>62</v>
      </c>
      <c r="N103" s="315">
        <v>36</v>
      </c>
      <c r="P103" s="315">
        <v>16</v>
      </c>
      <c r="Q103" s="316"/>
      <c r="R103" s="315">
        <v>0</v>
      </c>
      <c r="S103" s="315">
        <v>31</v>
      </c>
    </row>
    <row r="104" spans="1:21" x14ac:dyDescent="0.25">
      <c r="A104" s="315" t="s">
        <v>418</v>
      </c>
      <c r="B104" s="315" t="s">
        <v>405</v>
      </c>
      <c r="D104" s="315" t="s">
        <v>406</v>
      </c>
      <c r="F104" s="315">
        <v>10</v>
      </c>
      <c r="H104" s="315">
        <v>40</v>
      </c>
      <c r="J104" s="315">
        <v>0</v>
      </c>
      <c r="L104" s="315">
        <v>60</v>
      </c>
      <c r="N104" s="315">
        <v>24</v>
      </c>
      <c r="Q104" s="316"/>
      <c r="R104" s="315">
        <v>40</v>
      </c>
    </row>
    <row r="105" spans="1:21" x14ac:dyDescent="0.25">
      <c r="A105" s="315" t="s">
        <v>418</v>
      </c>
      <c r="B105" s="315" t="s">
        <v>407</v>
      </c>
      <c r="D105" s="315" t="s">
        <v>408</v>
      </c>
      <c r="F105" s="315">
        <v>14</v>
      </c>
      <c r="H105" s="315">
        <v>0</v>
      </c>
      <c r="J105" s="315">
        <v>14</v>
      </c>
      <c r="L105" s="315">
        <v>86</v>
      </c>
      <c r="P105" s="315">
        <v>6</v>
      </c>
      <c r="Q105" s="316"/>
    </row>
    <row r="106" spans="1:21" x14ac:dyDescent="0.25">
      <c r="Q106" s="316"/>
    </row>
    <row r="107" spans="1:21" x14ac:dyDescent="0.25">
      <c r="A107" s="315" t="s">
        <v>419</v>
      </c>
      <c r="B107" s="315" t="s">
        <v>410</v>
      </c>
      <c r="D107" s="315" t="s">
        <v>397</v>
      </c>
      <c r="F107" s="315">
        <v>11</v>
      </c>
      <c r="H107" s="315">
        <v>64</v>
      </c>
      <c r="J107" s="315">
        <v>0</v>
      </c>
      <c r="L107" s="315">
        <v>36</v>
      </c>
      <c r="N107" s="315">
        <v>40</v>
      </c>
      <c r="Q107" s="316"/>
      <c r="R107" s="315">
        <v>0</v>
      </c>
      <c r="S107" s="315">
        <v>18</v>
      </c>
      <c r="T107" s="315">
        <v>36</v>
      </c>
      <c r="U107" s="315">
        <v>64</v>
      </c>
    </row>
    <row r="108" spans="1:21" x14ac:dyDescent="0.25">
      <c r="A108" s="315" t="s">
        <v>419</v>
      </c>
      <c r="B108" s="315" t="s">
        <v>396</v>
      </c>
      <c r="D108" s="315" t="s">
        <v>397</v>
      </c>
      <c r="F108" s="315">
        <v>19</v>
      </c>
      <c r="H108" s="315">
        <v>68</v>
      </c>
      <c r="J108" s="315">
        <v>5</v>
      </c>
      <c r="L108" s="315">
        <v>26</v>
      </c>
      <c r="N108" s="315">
        <v>36</v>
      </c>
      <c r="P108" s="315">
        <v>16</v>
      </c>
      <c r="Q108" s="316"/>
      <c r="R108" s="315">
        <v>0</v>
      </c>
      <c r="S108" s="315">
        <v>37</v>
      </c>
      <c r="T108" s="315">
        <v>53</v>
      </c>
      <c r="U108" s="315">
        <v>68</v>
      </c>
    </row>
    <row r="109" spans="1:21" x14ac:dyDescent="0.25">
      <c r="A109" s="315" t="s">
        <v>419</v>
      </c>
      <c r="B109" s="315" t="s">
        <v>398</v>
      </c>
      <c r="D109" s="315" t="s">
        <v>397</v>
      </c>
      <c r="F109" s="315">
        <v>9</v>
      </c>
      <c r="H109" s="315">
        <v>67</v>
      </c>
      <c r="J109" s="315">
        <v>11</v>
      </c>
      <c r="L109" s="315">
        <v>22.000000000000004</v>
      </c>
      <c r="N109" s="315">
        <v>42</v>
      </c>
      <c r="P109" s="315">
        <v>4</v>
      </c>
      <c r="Q109" s="316"/>
      <c r="R109" s="315">
        <v>0</v>
      </c>
      <c r="S109" s="315">
        <v>22.000000000000004</v>
      </c>
      <c r="T109" s="315">
        <v>55.999999999999993</v>
      </c>
      <c r="U109" s="315">
        <v>67</v>
      </c>
    </row>
    <row r="110" spans="1:21" x14ac:dyDescent="0.25">
      <c r="A110" s="315" t="s">
        <v>419</v>
      </c>
      <c r="B110" s="315" t="s">
        <v>399</v>
      </c>
      <c r="D110" s="315" t="s">
        <v>397</v>
      </c>
      <c r="F110" s="315">
        <v>10</v>
      </c>
      <c r="H110" s="315">
        <v>80</v>
      </c>
      <c r="J110" s="315">
        <v>0</v>
      </c>
      <c r="L110" s="315">
        <v>20</v>
      </c>
      <c r="N110" s="315">
        <v>40</v>
      </c>
      <c r="Q110" s="316"/>
      <c r="R110" s="315">
        <v>10</v>
      </c>
      <c r="S110" s="315">
        <v>40</v>
      </c>
      <c r="T110" s="315">
        <v>70</v>
      </c>
      <c r="U110" s="315">
        <v>80</v>
      </c>
    </row>
    <row r="111" spans="1:21" x14ac:dyDescent="0.25">
      <c r="A111" s="315" t="s">
        <v>419</v>
      </c>
      <c r="B111" s="315" t="s">
        <v>400</v>
      </c>
      <c r="D111" s="315" t="s">
        <v>397</v>
      </c>
      <c r="F111" s="315">
        <v>13</v>
      </c>
      <c r="H111" s="315">
        <v>69</v>
      </c>
      <c r="J111" s="315">
        <v>22.999999999999996</v>
      </c>
      <c r="L111" s="315">
        <v>8</v>
      </c>
      <c r="N111" s="315">
        <v>48</v>
      </c>
      <c r="P111" s="315">
        <v>47</v>
      </c>
      <c r="Q111" s="316"/>
      <c r="R111" s="315">
        <v>0</v>
      </c>
      <c r="S111" s="315">
        <v>8</v>
      </c>
      <c r="T111" s="315">
        <v>45.999999999999993</v>
      </c>
      <c r="U111" s="315">
        <v>69</v>
      </c>
    </row>
    <row r="112" spans="1:21" x14ac:dyDescent="0.25">
      <c r="A112" s="315" t="s">
        <v>419</v>
      </c>
      <c r="B112" s="315" t="s">
        <v>401</v>
      </c>
      <c r="D112" s="315" t="s">
        <v>402</v>
      </c>
      <c r="F112" s="315">
        <v>13</v>
      </c>
      <c r="H112" s="315">
        <v>31</v>
      </c>
      <c r="J112" s="315">
        <v>15</v>
      </c>
      <c r="L112" s="315">
        <v>54.000000000000007</v>
      </c>
      <c r="N112" s="315">
        <v>42</v>
      </c>
      <c r="P112" s="315">
        <v>45.999999999999993</v>
      </c>
      <c r="Q112" s="316"/>
      <c r="R112" s="315">
        <v>0</v>
      </c>
      <c r="S112" s="315">
        <v>15</v>
      </c>
      <c r="T112" s="315">
        <v>31</v>
      </c>
    </row>
    <row r="113" spans="1:21" x14ac:dyDescent="0.25">
      <c r="A113" s="315" t="s">
        <v>419</v>
      </c>
      <c r="B113" s="315" t="s">
        <v>403</v>
      </c>
      <c r="D113" s="315" t="s">
        <v>404</v>
      </c>
      <c r="F113" s="315">
        <v>13</v>
      </c>
      <c r="H113" s="315">
        <v>31</v>
      </c>
      <c r="J113" s="315">
        <v>8</v>
      </c>
      <c r="L113" s="315">
        <v>62</v>
      </c>
      <c r="N113" s="315">
        <v>32</v>
      </c>
      <c r="P113" s="315">
        <v>4</v>
      </c>
      <c r="Q113" s="316"/>
      <c r="R113" s="315">
        <v>0</v>
      </c>
      <c r="S113" s="315">
        <v>31</v>
      </c>
    </row>
    <row r="114" spans="1:21" x14ac:dyDescent="0.25">
      <c r="A114" s="315" t="s">
        <v>419</v>
      </c>
      <c r="B114" s="315" t="s">
        <v>405</v>
      </c>
      <c r="D114" s="315" t="s">
        <v>406</v>
      </c>
      <c r="F114" s="315">
        <v>18</v>
      </c>
      <c r="H114" s="315">
        <v>11</v>
      </c>
      <c r="J114" s="315">
        <v>6</v>
      </c>
      <c r="L114" s="315">
        <v>83.000000000000014</v>
      </c>
      <c r="N114" s="315">
        <v>24</v>
      </c>
      <c r="P114" s="315">
        <v>20</v>
      </c>
      <c r="Q114" s="316"/>
      <c r="R114" s="315">
        <v>11</v>
      </c>
    </row>
    <row r="115" spans="1:21" x14ac:dyDescent="0.25">
      <c r="A115" s="315" t="s">
        <v>419</v>
      </c>
      <c r="B115" s="315" t="s">
        <v>407</v>
      </c>
      <c r="D115" s="315" t="s">
        <v>408</v>
      </c>
      <c r="F115" s="315">
        <v>15</v>
      </c>
      <c r="H115" s="315">
        <v>0</v>
      </c>
      <c r="J115" s="315">
        <v>0</v>
      </c>
      <c r="L115" s="315">
        <v>100</v>
      </c>
      <c r="Q115" s="316"/>
    </row>
    <row r="116" spans="1:21" x14ac:dyDescent="0.25">
      <c r="Q116" s="316"/>
    </row>
    <row r="117" spans="1:21" x14ac:dyDescent="0.25">
      <c r="A117" s="322" t="s">
        <v>416</v>
      </c>
      <c r="B117" s="323" t="s">
        <v>410</v>
      </c>
      <c r="C117" s="323"/>
      <c r="D117" s="323" t="s">
        <v>397</v>
      </c>
      <c r="E117" s="323"/>
      <c r="F117" s="323">
        <v>38</v>
      </c>
      <c r="G117" s="323"/>
      <c r="H117" s="323">
        <v>58</v>
      </c>
      <c r="I117" s="323"/>
      <c r="J117" s="323">
        <v>8</v>
      </c>
      <c r="K117" s="323"/>
      <c r="L117" s="323">
        <v>34</v>
      </c>
      <c r="M117" s="323"/>
      <c r="N117" s="323">
        <v>40</v>
      </c>
      <c r="O117" s="323"/>
      <c r="P117" s="323">
        <v>40.999999999999993</v>
      </c>
      <c r="Q117" s="324"/>
      <c r="R117" s="323">
        <v>8</v>
      </c>
      <c r="S117" s="323">
        <v>26</v>
      </c>
      <c r="T117" s="323">
        <v>39</v>
      </c>
      <c r="U117" s="323">
        <v>58</v>
      </c>
    </row>
    <row r="118" spans="1:21" x14ac:dyDescent="0.25">
      <c r="A118" s="323"/>
      <c r="B118" s="323" t="s">
        <v>396</v>
      </c>
      <c r="C118" s="323"/>
      <c r="D118" s="323" t="s">
        <v>397</v>
      </c>
      <c r="E118" s="323"/>
      <c r="F118" s="323">
        <v>37</v>
      </c>
      <c r="G118" s="323"/>
      <c r="H118" s="323">
        <v>68</v>
      </c>
      <c r="I118" s="323"/>
      <c r="J118" s="323">
        <v>5</v>
      </c>
      <c r="K118" s="323"/>
      <c r="L118" s="323">
        <v>27.000000000000004</v>
      </c>
      <c r="M118" s="323"/>
      <c r="N118" s="323">
        <v>40</v>
      </c>
      <c r="O118" s="323"/>
      <c r="P118" s="323">
        <v>12</v>
      </c>
      <c r="Q118" s="324"/>
      <c r="R118" s="323">
        <v>3</v>
      </c>
      <c r="S118" s="323">
        <v>30</v>
      </c>
      <c r="T118" s="323">
        <v>50.999999999999993</v>
      </c>
      <c r="U118" s="323">
        <v>68</v>
      </c>
    </row>
    <row r="119" spans="1:21" x14ac:dyDescent="0.25">
      <c r="A119" s="323"/>
      <c r="B119" s="323" t="s">
        <v>398</v>
      </c>
      <c r="C119" s="323"/>
      <c r="D119" s="323" t="s">
        <v>397</v>
      </c>
      <c r="E119" s="323"/>
      <c r="F119" s="323">
        <v>34</v>
      </c>
      <c r="G119" s="323"/>
      <c r="H119" s="323">
        <v>59</v>
      </c>
      <c r="I119" s="323"/>
      <c r="J119" s="323">
        <v>18</v>
      </c>
      <c r="K119" s="323"/>
      <c r="L119" s="323">
        <v>24</v>
      </c>
      <c r="M119" s="323"/>
      <c r="N119" s="323">
        <v>44.000000000000007</v>
      </c>
      <c r="O119" s="323"/>
      <c r="P119" s="323">
        <v>19</v>
      </c>
      <c r="Q119" s="324"/>
      <c r="R119" s="323">
        <v>3</v>
      </c>
      <c r="S119" s="323">
        <v>24</v>
      </c>
      <c r="T119" s="323">
        <v>47</v>
      </c>
      <c r="U119" s="323">
        <v>59</v>
      </c>
    </row>
    <row r="120" spans="1:21" x14ac:dyDescent="0.25">
      <c r="A120" s="323"/>
      <c r="B120" s="323" t="s">
        <v>399</v>
      </c>
      <c r="C120" s="323"/>
      <c r="D120" s="323" t="s">
        <v>397</v>
      </c>
      <c r="E120" s="323"/>
      <c r="F120" s="323">
        <v>35</v>
      </c>
      <c r="G120" s="323"/>
      <c r="H120" s="323">
        <v>83.000000000000014</v>
      </c>
      <c r="I120" s="323"/>
      <c r="J120" s="323">
        <v>6</v>
      </c>
      <c r="K120" s="323"/>
      <c r="L120" s="323">
        <v>11</v>
      </c>
      <c r="M120" s="323"/>
      <c r="N120" s="323">
        <v>36</v>
      </c>
      <c r="O120" s="323"/>
      <c r="P120" s="323">
        <v>36</v>
      </c>
      <c r="Q120" s="324"/>
      <c r="R120" s="323">
        <v>6</v>
      </c>
      <c r="S120" s="323">
        <v>43</v>
      </c>
      <c r="T120" s="323">
        <v>71</v>
      </c>
      <c r="U120" s="323">
        <v>83.000000000000014</v>
      </c>
    </row>
    <row r="121" spans="1:21" x14ac:dyDescent="0.25">
      <c r="A121" s="323"/>
      <c r="B121" s="323" t="s">
        <v>400</v>
      </c>
      <c r="C121" s="323"/>
      <c r="D121" s="323" t="s">
        <v>397</v>
      </c>
      <c r="E121" s="323"/>
      <c r="F121" s="323">
        <v>34</v>
      </c>
      <c r="G121" s="323"/>
      <c r="H121" s="323">
        <v>59</v>
      </c>
      <c r="I121" s="323"/>
      <c r="J121" s="323">
        <v>21</v>
      </c>
      <c r="K121" s="323"/>
      <c r="L121" s="323">
        <v>21</v>
      </c>
      <c r="M121" s="323"/>
      <c r="N121" s="323">
        <v>40</v>
      </c>
      <c r="O121" s="323"/>
      <c r="P121" s="323">
        <v>42</v>
      </c>
      <c r="Q121" s="324"/>
      <c r="R121" s="323">
        <v>3</v>
      </c>
      <c r="S121" s="323">
        <v>24</v>
      </c>
      <c r="T121" s="323">
        <v>44.000000000000007</v>
      </c>
      <c r="U121" s="323">
        <v>59</v>
      </c>
    </row>
    <row r="122" spans="1:21" x14ac:dyDescent="0.25">
      <c r="A122" s="323"/>
      <c r="B122" s="323" t="s">
        <v>401</v>
      </c>
      <c r="C122" s="323"/>
      <c r="D122" s="323" t="s">
        <v>402</v>
      </c>
      <c r="E122" s="323"/>
      <c r="F122" s="323">
        <v>40</v>
      </c>
      <c r="G122" s="323"/>
      <c r="H122" s="323">
        <v>60</v>
      </c>
      <c r="I122" s="323"/>
      <c r="J122" s="323">
        <v>10</v>
      </c>
      <c r="K122" s="323"/>
      <c r="L122" s="323">
        <v>30</v>
      </c>
      <c r="M122" s="323"/>
      <c r="N122" s="323">
        <v>36</v>
      </c>
      <c r="O122" s="323"/>
      <c r="P122" s="323">
        <v>45</v>
      </c>
      <c r="Q122" s="324"/>
      <c r="R122" s="323">
        <v>3</v>
      </c>
      <c r="S122" s="323">
        <v>38</v>
      </c>
      <c r="T122" s="323">
        <v>60</v>
      </c>
      <c r="U122" s="323"/>
    </row>
    <row r="123" spans="1:21" x14ac:dyDescent="0.25">
      <c r="A123" s="323"/>
      <c r="B123" s="323" t="s">
        <v>403</v>
      </c>
      <c r="C123" s="323"/>
      <c r="D123" s="323" t="s">
        <v>404</v>
      </c>
      <c r="E123" s="323"/>
      <c r="F123" s="323">
        <v>40.999999999999993</v>
      </c>
      <c r="G123" s="323"/>
      <c r="H123" s="323">
        <v>34</v>
      </c>
      <c r="I123" s="323"/>
      <c r="J123" s="323">
        <v>10</v>
      </c>
      <c r="K123" s="323"/>
      <c r="L123" s="323">
        <v>55.999999999999993</v>
      </c>
      <c r="M123" s="323"/>
      <c r="N123" s="323">
        <v>32</v>
      </c>
      <c r="O123" s="323"/>
      <c r="P123" s="323">
        <v>21</v>
      </c>
      <c r="Q123" s="324"/>
      <c r="R123" s="323">
        <v>2</v>
      </c>
      <c r="S123" s="323">
        <v>34</v>
      </c>
      <c r="T123" s="323"/>
      <c r="U123" s="323"/>
    </row>
    <row r="124" spans="1:21" x14ac:dyDescent="0.25">
      <c r="A124" s="323"/>
      <c r="B124" s="323" t="s">
        <v>405</v>
      </c>
      <c r="C124" s="323"/>
      <c r="D124" s="323" t="s">
        <v>406</v>
      </c>
      <c r="E124" s="323"/>
      <c r="F124" s="323">
        <v>40</v>
      </c>
      <c r="G124" s="323"/>
      <c r="H124" s="323">
        <v>18</v>
      </c>
      <c r="I124" s="323"/>
      <c r="J124" s="323">
        <v>3</v>
      </c>
      <c r="K124" s="323"/>
      <c r="L124" s="323">
        <v>80</v>
      </c>
      <c r="M124" s="323"/>
      <c r="N124" s="323">
        <v>24</v>
      </c>
      <c r="O124" s="323"/>
      <c r="P124" s="323">
        <v>20</v>
      </c>
      <c r="Q124" s="324"/>
      <c r="R124" s="323">
        <v>18</v>
      </c>
      <c r="S124" s="323"/>
      <c r="T124" s="323"/>
      <c r="U124" s="323"/>
    </row>
    <row r="125" spans="1:21" x14ac:dyDescent="0.25">
      <c r="A125" s="323"/>
      <c r="B125" s="323" t="s">
        <v>407</v>
      </c>
      <c r="C125" s="323"/>
      <c r="D125" s="323" t="s">
        <v>408</v>
      </c>
      <c r="E125" s="323"/>
      <c r="F125" s="323">
        <v>38</v>
      </c>
      <c r="G125" s="323"/>
      <c r="H125" s="323">
        <v>0</v>
      </c>
      <c r="I125" s="323"/>
      <c r="J125" s="323">
        <v>5</v>
      </c>
      <c r="K125" s="323"/>
      <c r="L125" s="323">
        <v>95</v>
      </c>
      <c r="M125" s="323"/>
      <c r="N125" s="323"/>
      <c r="O125" s="323"/>
      <c r="P125" s="323">
        <v>6</v>
      </c>
      <c r="Q125" s="324"/>
      <c r="R125" s="323"/>
      <c r="S125" s="323"/>
      <c r="T125" s="323"/>
      <c r="U125" s="323"/>
    </row>
    <row r="126" spans="1:21" x14ac:dyDescent="0.25">
      <c r="A126" s="323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4"/>
      <c r="R126" s="323"/>
      <c r="S126" s="323"/>
      <c r="T126" s="323"/>
      <c r="U126" s="323"/>
    </row>
    <row r="127" spans="1:21" ht="14.5" x14ac:dyDescent="0.35">
      <c r="A127" s="321" t="s">
        <v>10</v>
      </c>
      <c r="Q127" s="316"/>
    </row>
    <row r="128" spans="1:21" x14ac:dyDescent="0.25">
      <c r="A128" s="315" t="s">
        <v>420</v>
      </c>
      <c r="B128" s="315" t="s">
        <v>410</v>
      </c>
      <c r="D128" s="315" t="s">
        <v>397</v>
      </c>
      <c r="F128" s="315">
        <v>10</v>
      </c>
      <c r="H128" s="315">
        <v>80</v>
      </c>
      <c r="J128" s="315">
        <v>10</v>
      </c>
      <c r="L128" s="315">
        <v>10</v>
      </c>
      <c r="N128" s="315">
        <v>26</v>
      </c>
      <c r="P128" s="315">
        <v>48</v>
      </c>
      <c r="Q128" s="316"/>
      <c r="R128" s="315">
        <v>40</v>
      </c>
      <c r="S128" s="315">
        <v>50</v>
      </c>
      <c r="T128" s="315">
        <v>70</v>
      </c>
      <c r="U128" s="315">
        <v>80</v>
      </c>
    </row>
    <row r="129" spans="1:21" x14ac:dyDescent="0.25">
      <c r="A129" s="315" t="s">
        <v>420</v>
      </c>
      <c r="B129" s="315" t="s">
        <v>396</v>
      </c>
      <c r="D129" s="315" t="s">
        <v>397</v>
      </c>
      <c r="F129" s="315">
        <v>9</v>
      </c>
      <c r="H129" s="315">
        <v>44.000000000000007</v>
      </c>
      <c r="J129" s="315">
        <v>11</v>
      </c>
      <c r="L129" s="315">
        <v>44.000000000000007</v>
      </c>
      <c r="N129" s="315">
        <v>30</v>
      </c>
      <c r="P129" s="315">
        <v>20</v>
      </c>
      <c r="Q129" s="316"/>
      <c r="R129" s="315">
        <v>22.000000000000004</v>
      </c>
      <c r="S129" s="315">
        <v>33</v>
      </c>
      <c r="T129" s="315">
        <v>44.000000000000007</v>
      </c>
      <c r="U129" s="315">
        <v>44.000000000000007</v>
      </c>
    </row>
    <row r="130" spans="1:21" x14ac:dyDescent="0.25">
      <c r="A130" s="315" t="s">
        <v>420</v>
      </c>
      <c r="B130" s="315" t="s">
        <v>398</v>
      </c>
      <c r="D130" s="315" t="s">
        <v>397</v>
      </c>
      <c r="F130" s="315">
        <v>6</v>
      </c>
      <c r="H130" s="315">
        <v>67</v>
      </c>
      <c r="J130" s="315">
        <v>17</v>
      </c>
      <c r="L130" s="315">
        <v>17</v>
      </c>
      <c r="N130" s="315">
        <v>27.999999999999996</v>
      </c>
      <c r="P130" s="315">
        <v>20</v>
      </c>
      <c r="Q130" s="316"/>
      <c r="R130" s="315">
        <v>33</v>
      </c>
      <c r="S130" s="315">
        <v>67</v>
      </c>
      <c r="T130" s="315">
        <v>67</v>
      </c>
      <c r="U130" s="315">
        <v>67</v>
      </c>
    </row>
    <row r="131" spans="1:21" x14ac:dyDescent="0.25">
      <c r="A131" s="315" t="s">
        <v>420</v>
      </c>
      <c r="B131" s="315" t="s">
        <v>399</v>
      </c>
      <c r="D131" s="315" t="s">
        <v>397</v>
      </c>
      <c r="F131" s="315">
        <v>7</v>
      </c>
      <c r="H131" s="315">
        <v>71</v>
      </c>
      <c r="J131" s="315">
        <v>14</v>
      </c>
      <c r="L131" s="315">
        <v>14</v>
      </c>
      <c r="N131" s="315">
        <v>24</v>
      </c>
      <c r="P131" s="315">
        <v>4</v>
      </c>
      <c r="Q131" s="316"/>
      <c r="R131" s="315">
        <v>43</v>
      </c>
      <c r="S131" s="315">
        <v>57</v>
      </c>
      <c r="T131" s="315">
        <v>57</v>
      </c>
      <c r="U131" s="315">
        <v>71</v>
      </c>
    </row>
    <row r="132" spans="1:21" x14ac:dyDescent="0.25">
      <c r="A132" s="315" t="s">
        <v>420</v>
      </c>
      <c r="B132" s="315" t="s">
        <v>400</v>
      </c>
      <c r="D132" s="315" t="s">
        <v>397</v>
      </c>
      <c r="F132" s="315">
        <v>6</v>
      </c>
      <c r="H132" s="315">
        <v>50</v>
      </c>
      <c r="J132" s="315">
        <v>33</v>
      </c>
      <c r="L132" s="315">
        <v>17</v>
      </c>
      <c r="N132" s="315">
        <v>24</v>
      </c>
      <c r="P132" s="315">
        <v>16</v>
      </c>
      <c r="Q132" s="316"/>
      <c r="R132" s="315">
        <v>33</v>
      </c>
      <c r="S132" s="315">
        <v>50</v>
      </c>
      <c r="T132" s="315">
        <v>50</v>
      </c>
      <c r="U132" s="315">
        <v>50</v>
      </c>
    </row>
    <row r="133" spans="1:21" x14ac:dyDescent="0.25">
      <c r="A133" s="315" t="s">
        <v>420</v>
      </c>
      <c r="B133" s="315" t="s">
        <v>401</v>
      </c>
      <c r="D133" s="315" t="s">
        <v>402</v>
      </c>
      <c r="F133" s="315">
        <v>7</v>
      </c>
      <c r="H133" s="315">
        <v>43</v>
      </c>
      <c r="J133" s="315">
        <v>14</v>
      </c>
      <c r="L133" s="315">
        <v>43</v>
      </c>
      <c r="N133" s="315">
        <v>40</v>
      </c>
      <c r="P133" s="315">
        <v>8</v>
      </c>
      <c r="Q133" s="316"/>
      <c r="R133" s="315">
        <v>0</v>
      </c>
      <c r="S133" s="315">
        <v>14</v>
      </c>
      <c r="T133" s="315">
        <v>43</v>
      </c>
    </row>
    <row r="134" spans="1:21" x14ac:dyDescent="0.25">
      <c r="A134" s="315" t="s">
        <v>420</v>
      </c>
      <c r="B134" s="315" t="s">
        <v>403</v>
      </c>
      <c r="D134" s="315" t="s">
        <v>404</v>
      </c>
      <c r="F134" s="315">
        <v>7</v>
      </c>
      <c r="H134" s="315">
        <v>14</v>
      </c>
      <c r="J134" s="315">
        <v>14</v>
      </c>
      <c r="L134" s="315">
        <v>71</v>
      </c>
      <c r="N134" s="315">
        <v>24</v>
      </c>
      <c r="P134" s="315">
        <v>32</v>
      </c>
      <c r="Q134" s="316"/>
      <c r="R134" s="315">
        <v>14</v>
      </c>
      <c r="S134" s="315">
        <v>14</v>
      </c>
    </row>
    <row r="135" spans="1:21" x14ac:dyDescent="0.25">
      <c r="A135" s="315" t="s">
        <v>420</v>
      </c>
      <c r="B135" s="315" t="s">
        <v>405</v>
      </c>
      <c r="D135" s="315" t="s">
        <v>406</v>
      </c>
      <c r="F135" s="315">
        <v>10</v>
      </c>
      <c r="H135" s="315">
        <v>20</v>
      </c>
      <c r="J135" s="315">
        <v>20</v>
      </c>
      <c r="L135" s="315">
        <v>60</v>
      </c>
      <c r="N135" s="315">
        <v>24</v>
      </c>
      <c r="P135" s="315">
        <v>18</v>
      </c>
      <c r="Q135" s="316"/>
      <c r="R135" s="315">
        <v>20</v>
      </c>
    </row>
    <row r="136" spans="1:21" x14ac:dyDescent="0.25">
      <c r="A136" s="315" t="s">
        <v>420</v>
      </c>
      <c r="B136" s="315" t="s">
        <v>407</v>
      </c>
      <c r="D136" s="315" t="s">
        <v>408</v>
      </c>
      <c r="F136" s="315">
        <v>9</v>
      </c>
      <c r="H136" s="315">
        <v>0</v>
      </c>
      <c r="J136" s="315">
        <v>0</v>
      </c>
      <c r="L136" s="315">
        <v>100</v>
      </c>
      <c r="Q136" s="316"/>
    </row>
    <row r="137" spans="1:21" x14ac:dyDescent="0.25">
      <c r="Q137" s="316"/>
    </row>
    <row r="138" spans="1:21" x14ac:dyDescent="0.25">
      <c r="A138" s="315" t="s">
        <v>421</v>
      </c>
      <c r="B138" s="315" t="s">
        <v>407</v>
      </c>
      <c r="D138" s="315" t="s">
        <v>408</v>
      </c>
      <c r="F138" s="315">
        <v>1</v>
      </c>
      <c r="H138" s="315">
        <v>0</v>
      </c>
      <c r="J138" s="315">
        <v>0</v>
      </c>
      <c r="L138" s="315">
        <v>100</v>
      </c>
      <c r="Q138" s="316"/>
    </row>
    <row r="139" spans="1:21" x14ac:dyDescent="0.25">
      <c r="Q139" s="316"/>
    </row>
    <row r="140" spans="1:21" x14ac:dyDescent="0.25">
      <c r="A140" s="315" t="s">
        <v>422</v>
      </c>
      <c r="B140" s="315" t="s">
        <v>396</v>
      </c>
      <c r="D140" s="315" t="s">
        <v>397</v>
      </c>
      <c r="F140" s="315">
        <v>1</v>
      </c>
      <c r="H140" s="315">
        <v>100</v>
      </c>
      <c r="J140" s="315">
        <v>0</v>
      </c>
      <c r="L140" s="315">
        <v>0</v>
      </c>
      <c r="N140" s="315">
        <v>24</v>
      </c>
      <c r="Q140" s="316"/>
      <c r="R140" s="315">
        <v>100</v>
      </c>
      <c r="S140" s="315">
        <v>100</v>
      </c>
      <c r="T140" s="315">
        <v>100</v>
      </c>
      <c r="U140" s="315">
        <v>100</v>
      </c>
    </row>
    <row r="141" spans="1:21" x14ac:dyDescent="0.25">
      <c r="A141" s="315" t="s">
        <v>422</v>
      </c>
      <c r="B141" s="315" t="s">
        <v>398</v>
      </c>
      <c r="D141" s="315" t="s">
        <v>397</v>
      </c>
      <c r="F141" s="315">
        <v>2</v>
      </c>
      <c r="H141" s="315">
        <v>100</v>
      </c>
      <c r="J141" s="315">
        <v>0</v>
      </c>
      <c r="L141" s="315">
        <v>0</v>
      </c>
      <c r="N141" s="315">
        <v>27.999999999999996</v>
      </c>
      <c r="Q141" s="316"/>
      <c r="R141" s="315">
        <v>0</v>
      </c>
      <c r="S141" s="315">
        <v>100</v>
      </c>
      <c r="T141" s="315">
        <v>100</v>
      </c>
      <c r="U141" s="315">
        <v>100</v>
      </c>
    </row>
    <row r="142" spans="1:21" x14ac:dyDescent="0.25">
      <c r="A142" s="315" t="s">
        <v>422</v>
      </c>
      <c r="B142" s="315" t="s">
        <v>400</v>
      </c>
      <c r="D142" s="315" t="s">
        <v>397</v>
      </c>
      <c r="F142" s="315">
        <v>1</v>
      </c>
      <c r="H142" s="315">
        <v>0</v>
      </c>
      <c r="J142" s="315">
        <v>100</v>
      </c>
      <c r="L142" s="315">
        <v>0</v>
      </c>
      <c r="P142" s="315">
        <v>12</v>
      </c>
      <c r="Q142" s="316"/>
      <c r="R142" s="315">
        <v>0</v>
      </c>
      <c r="S142" s="315">
        <v>0</v>
      </c>
      <c r="T142" s="315">
        <v>0</v>
      </c>
      <c r="U142" s="315">
        <v>0</v>
      </c>
    </row>
    <row r="143" spans="1:21" x14ac:dyDescent="0.25">
      <c r="Q143" s="316"/>
    </row>
    <row r="144" spans="1:21" x14ac:dyDescent="0.25">
      <c r="A144" s="315" t="s">
        <v>423</v>
      </c>
      <c r="B144" s="315" t="s">
        <v>398</v>
      </c>
      <c r="D144" s="315" t="s">
        <v>397</v>
      </c>
      <c r="F144" s="315">
        <v>1</v>
      </c>
      <c r="H144" s="315">
        <v>0</v>
      </c>
      <c r="J144" s="315">
        <v>100</v>
      </c>
      <c r="L144" s="315">
        <v>0</v>
      </c>
      <c r="P144" s="315">
        <v>32</v>
      </c>
      <c r="Q144" s="316"/>
      <c r="R144" s="315">
        <v>0</v>
      </c>
      <c r="S144" s="315">
        <v>0</v>
      </c>
      <c r="T144" s="315">
        <v>0</v>
      </c>
      <c r="U144" s="315">
        <v>0</v>
      </c>
    </row>
    <row r="145" spans="1:21" x14ac:dyDescent="0.25">
      <c r="A145" s="315" t="s">
        <v>423</v>
      </c>
      <c r="B145" s="315" t="s">
        <v>401</v>
      </c>
      <c r="D145" s="315" t="s">
        <v>402</v>
      </c>
      <c r="F145" s="315">
        <v>1</v>
      </c>
      <c r="H145" s="315">
        <v>0</v>
      </c>
      <c r="J145" s="315">
        <v>0</v>
      </c>
      <c r="L145" s="315">
        <v>100</v>
      </c>
      <c r="Q145" s="316"/>
      <c r="R145" s="315">
        <v>0</v>
      </c>
      <c r="S145" s="315">
        <v>0</v>
      </c>
      <c r="T145" s="315">
        <v>0</v>
      </c>
    </row>
    <row r="146" spans="1:21" x14ac:dyDescent="0.25">
      <c r="A146" s="315" t="s">
        <v>423</v>
      </c>
      <c r="B146" s="315" t="s">
        <v>403</v>
      </c>
      <c r="D146" s="315" t="s">
        <v>404</v>
      </c>
      <c r="F146" s="315">
        <v>1</v>
      </c>
      <c r="H146" s="315">
        <v>100</v>
      </c>
      <c r="J146" s="315">
        <v>0</v>
      </c>
      <c r="L146" s="315">
        <v>0</v>
      </c>
      <c r="N146" s="315">
        <v>20</v>
      </c>
      <c r="Q146" s="316"/>
      <c r="R146" s="315">
        <v>100</v>
      </c>
      <c r="S146" s="315">
        <v>100</v>
      </c>
    </row>
    <row r="147" spans="1:21" x14ac:dyDescent="0.25">
      <c r="Q147" s="316"/>
    </row>
    <row r="148" spans="1:21" x14ac:dyDescent="0.25">
      <c r="A148" s="315" t="s">
        <v>424</v>
      </c>
      <c r="B148" s="315" t="s">
        <v>410</v>
      </c>
      <c r="D148" s="315" t="s">
        <v>397</v>
      </c>
      <c r="F148" s="315">
        <v>1</v>
      </c>
      <c r="H148" s="315">
        <v>100</v>
      </c>
      <c r="J148" s="315">
        <v>0</v>
      </c>
      <c r="L148" s="315">
        <v>0</v>
      </c>
      <c r="N148" s="315">
        <v>24</v>
      </c>
      <c r="Q148" s="316"/>
      <c r="R148" s="315">
        <v>100</v>
      </c>
      <c r="S148" s="315">
        <v>100</v>
      </c>
      <c r="T148" s="315">
        <v>100</v>
      </c>
      <c r="U148" s="315">
        <v>100</v>
      </c>
    </row>
    <row r="149" spans="1:21" x14ac:dyDescent="0.25">
      <c r="A149" s="315" t="s">
        <v>424</v>
      </c>
      <c r="B149" s="315" t="s">
        <v>398</v>
      </c>
      <c r="D149" s="315" t="s">
        <v>397</v>
      </c>
      <c r="F149" s="315">
        <v>1</v>
      </c>
      <c r="H149" s="315">
        <v>100</v>
      </c>
      <c r="J149" s="315">
        <v>0</v>
      </c>
      <c r="L149" s="315">
        <v>0</v>
      </c>
      <c r="N149" s="315">
        <v>27.999999999999996</v>
      </c>
      <c r="Q149" s="316"/>
      <c r="R149" s="315">
        <v>0</v>
      </c>
      <c r="S149" s="315">
        <v>100</v>
      </c>
      <c r="T149" s="315">
        <v>100</v>
      </c>
      <c r="U149" s="315">
        <v>100</v>
      </c>
    </row>
    <row r="150" spans="1:21" x14ac:dyDescent="0.25">
      <c r="Q150" s="316"/>
    </row>
    <row r="151" spans="1:21" x14ac:dyDescent="0.25">
      <c r="A151" s="315" t="s">
        <v>425</v>
      </c>
      <c r="B151" s="315" t="s">
        <v>410</v>
      </c>
      <c r="D151" s="315" t="s">
        <v>397</v>
      </c>
      <c r="F151" s="315">
        <v>10</v>
      </c>
      <c r="H151" s="315">
        <v>100</v>
      </c>
      <c r="J151" s="315">
        <v>0</v>
      </c>
      <c r="L151" s="315">
        <v>0</v>
      </c>
      <c r="N151" s="315">
        <v>26</v>
      </c>
      <c r="Q151" s="316"/>
      <c r="R151" s="315">
        <v>50</v>
      </c>
      <c r="S151" s="315">
        <v>90</v>
      </c>
      <c r="T151" s="315">
        <v>100</v>
      </c>
      <c r="U151" s="315">
        <v>100</v>
      </c>
    </row>
    <row r="152" spans="1:21" x14ac:dyDescent="0.25">
      <c r="A152" s="315" t="s">
        <v>425</v>
      </c>
      <c r="B152" s="315" t="s">
        <v>396</v>
      </c>
      <c r="D152" s="315" t="s">
        <v>397</v>
      </c>
      <c r="F152" s="315">
        <v>14</v>
      </c>
      <c r="H152" s="315">
        <v>93.000000000000014</v>
      </c>
      <c r="J152" s="315">
        <v>0</v>
      </c>
      <c r="L152" s="315">
        <v>7</v>
      </c>
      <c r="N152" s="315">
        <v>24</v>
      </c>
      <c r="Q152" s="316"/>
      <c r="R152" s="315">
        <v>50</v>
      </c>
      <c r="S152" s="315">
        <v>93.000000000000014</v>
      </c>
      <c r="T152" s="315">
        <v>93.000000000000014</v>
      </c>
      <c r="U152" s="315">
        <v>93.000000000000014</v>
      </c>
    </row>
    <row r="153" spans="1:21" x14ac:dyDescent="0.25">
      <c r="A153" s="315" t="s">
        <v>425</v>
      </c>
      <c r="B153" s="315" t="s">
        <v>398</v>
      </c>
      <c r="D153" s="315" t="s">
        <v>397</v>
      </c>
      <c r="F153" s="315">
        <v>2</v>
      </c>
      <c r="H153" s="315">
        <v>50</v>
      </c>
      <c r="J153" s="315">
        <v>0</v>
      </c>
      <c r="L153" s="315">
        <v>50</v>
      </c>
      <c r="N153" s="315">
        <v>24</v>
      </c>
      <c r="Q153" s="316"/>
      <c r="R153" s="315">
        <v>50</v>
      </c>
      <c r="S153" s="315">
        <v>50</v>
      </c>
      <c r="T153" s="315">
        <v>50</v>
      </c>
      <c r="U153" s="315">
        <v>50</v>
      </c>
    </row>
    <row r="154" spans="1:21" x14ac:dyDescent="0.25">
      <c r="A154" s="315" t="s">
        <v>425</v>
      </c>
      <c r="B154" s="315" t="s">
        <v>399</v>
      </c>
      <c r="D154" s="315" t="s">
        <v>397</v>
      </c>
      <c r="F154" s="315">
        <v>12</v>
      </c>
      <c r="H154" s="315">
        <v>91.999999999999986</v>
      </c>
      <c r="J154" s="315">
        <v>0</v>
      </c>
      <c r="L154" s="315">
        <v>8</v>
      </c>
      <c r="N154" s="315">
        <v>27.999999999999996</v>
      </c>
      <c r="Q154" s="316"/>
      <c r="R154" s="315">
        <v>42</v>
      </c>
      <c r="S154" s="315">
        <v>75</v>
      </c>
      <c r="T154" s="315">
        <v>91.999999999999986</v>
      </c>
      <c r="U154" s="315">
        <v>91.999999999999986</v>
      </c>
    </row>
    <row r="155" spans="1:21" x14ac:dyDescent="0.25">
      <c r="A155" s="315" t="s">
        <v>425</v>
      </c>
      <c r="B155" s="315" t="s">
        <v>400</v>
      </c>
      <c r="D155" s="315" t="s">
        <v>397</v>
      </c>
      <c r="F155" s="315">
        <v>5</v>
      </c>
      <c r="H155" s="315">
        <v>100</v>
      </c>
      <c r="J155" s="315">
        <v>0</v>
      </c>
      <c r="L155" s="315">
        <v>0</v>
      </c>
      <c r="N155" s="315">
        <v>24</v>
      </c>
      <c r="Q155" s="316"/>
      <c r="R155" s="315">
        <v>60</v>
      </c>
      <c r="S155" s="315">
        <v>80</v>
      </c>
      <c r="T155" s="315">
        <v>100</v>
      </c>
      <c r="U155" s="315">
        <v>100</v>
      </c>
    </row>
    <row r="156" spans="1:21" x14ac:dyDescent="0.25">
      <c r="A156" s="315" t="s">
        <v>425</v>
      </c>
      <c r="B156" s="315" t="s">
        <v>401</v>
      </c>
      <c r="D156" s="315" t="s">
        <v>402</v>
      </c>
      <c r="F156" s="315">
        <v>6</v>
      </c>
      <c r="H156" s="315">
        <v>83.000000000000014</v>
      </c>
      <c r="J156" s="315">
        <v>17</v>
      </c>
      <c r="L156" s="315">
        <v>0</v>
      </c>
      <c r="N156" s="315">
        <v>24</v>
      </c>
      <c r="P156" s="315">
        <v>44.000000000000007</v>
      </c>
      <c r="Q156" s="316"/>
      <c r="R156" s="315">
        <v>50</v>
      </c>
      <c r="S156" s="315">
        <v>67</v>
      </c>
      <c r="T156" s="315">
        <v>83.000000000000014</v>
      </c>
    </row>
    <row r="157" spans="1:21" x14ac:dyDescent="0.25">
      <c r="A157" s="315" t="s">
        <v>425</v>
      </c>
      <c r="B157" s="315" t="s">
        <v>403</v>
      </c>
      <c r="D157" s="315" t="s">
        <v>404</v>
      </c>
      <c r="F157" s="315">
        <v>6</v>
      </c>
      <c r="H157" s="315">
        <v>33</v>
      </c>
      <c r="J157" s="315">
        <v>0</v>
      </c>
      <c r="L157" s="315">
        <v>67</v>
      </c>
      <c r="N157" s="315">
        <v>24</v>
      </c>
      <c r="Q157" s="316"/>
      <c r="R157" s="315">
        <v>33</v>
      </c>
      <c r="S157" s="315">
        <v>33</v>
      </c>
    </row>
    <row r="158" spans="1:21" x14ac:dyDescent="0.25">
      <c r="A158" s="315" t="s">
        <v>425</v>
      </c>
      <c r="B158" s="315" t="s">
        <v>405</v>
      </c>
      <c r="D158" s="315" t="s">
        <v>406</v>
      </c>
      <c r="F158" s="315">
        <v>2</v>
      </c>
      <c r="H158" s="315">
        <v>0</v>
      </c>
      <c r="J158" s="315">
        <v>0</v>
      </c>
      <c r="L158" s="315">
        <v>100</v>
      </c>
      <c r="Q158" s="316"/>
      <c r="R158" s="315">
        <v>0</v>
      </c>
    </row>
    <row r="159" spans="1:21" x14ac:dyDescent="0.25">
      <c r="A159" s="315" t="s">
        <v>425</v>
      </c>
      <c r="B159" s="315" t="s">
        <v>407</v>
      </c>
      <c r="D159" s="315" t="s">
        <v>408</v>
      </c>
      <c r="F159" s="315">
        <v>5</v>
      </c>
      <c r="H159" s="315">
        <v>0</v>
      </c>
      <c r="J159" s="315">
        <v>0</v>
      </c>
      <c r="L159" s="315">
        <v>100</v>
      </c>
      <c r="Q159" s="316"/>
    </row>
    <row r="160" spans="1:21" x14ac:dyDescent="0.25">
      <c r="Q160" s="316"/>
    </row>
    <row r="161" spans="1:21" x14ac:dyDescent="0.25">
      <c r="A161" s="315" t="s">
        <v>426</v>
      </c>
      <c r="B161" s="315" t="s">
        <v>410</v>
      </c>
      <c r="D161" s="315" t="s">
        <v>397</v>
      </c>
      <c r="F161" s="315">
        <v>2</v>
      </c>
      <c r="H161" s="315">
        <v>50</v>
      </c>
      <c r="J161" s="315">
        <v>50</v>
      </c>
      <c r="L161" s="315">
        <v>0</v>
      </c>
      <c r="N161" s="315">
        <v>24</v>
      </c>
      <c r="P161" s="315">
        <v>20</v>
      </c>
      <c r="Q161" s="316"/>
      <c r="R161" s="315">
        <v>50</v>
      </c>
      <c r="S161" s="315">
        <v>50</v>
      </c>
      <c r="T161" s="315">
        <v>50</v>
      </c>
      <c r="U161" s="315">
        <v>50</v>
      </c>
    </row>
    <row r="162" spans="1:21" x14ac:dyDescent="0.25">
      <c r="A162" s="315" t="s">
        <v>426</v>
      </c>
      <c r="B162" s="315" t="s">
        <v>396</v>
      </c>
      <c r="D162" s="315" t="s">
        <v>397</v>
      </c>
      <c r="F162" s="315">
        <v>1</v>
      </c>
      <c r="H162" s="315">
        <v>100</v>
      </c>
      <c r="J162" s="315">
        <v>0</v>
      </c>
      <c r="L162" s="315">
        <v>0</v>
      </c>
      <c r="N162" s="315">
        <v>12</v>
      </c>
      <c r="Q162" s="316"/>
      <c r="R162" s="315">
        <v>100</v>
      </c>
      <c r="S162" s="315">
        <v>100</v>
      </c>
      <c r="T162" s="315">
        <v>100</v>
      </c>
      <c r="U162" s="315">
        <v>100</v>
      </c>
    </row>
    <row r="163" spans="1:21" x14ac:dyDescent="0.25">
      <c r="A163" s="315" t="s">
        <v>426</v>
      </c>
      <c r="B163" s="315" t="s">
        <v>399</v>
      </c>
      <c r="D163" s="315" t="s">
        <v>397</v>
      </c>
      <c r="F163" s="315">
        <v>2</v>
      </c>
      <c r="H163" s="315">
        <v>50</v>
      </c>
      <c r="J163" s="315">
        <v>0</v>
      </c>
      <c r="L163" s="315">
        <v>50</v>
      </c>
      <c r="N163" s="315">
        <v>32</v>
      </c>
      <c r="Q163" s="316"/>
      <c r="R163" s="315">
        <v>0</v>
      </c>
      <c r="S163" s="315">
        <v>50</v>
      </c>
      <c r="T163" s="315">
        <v>50</v>
      </c>
      <c r="U163" s="315">
        <v>50</v>
      </c>
    </row>
    <row r="164" spans="1:21" x14ac:dyDescent="0.25">
      <c r="A164" s="315" t="s">
        <v>426</v>
      </c>
      <c r="B164" s="315" t="s">
        <v>400</v>
      </c>
      <c r="D164" s="315" t="s">
        <v>397</v>
      </c>
      <c r="F164" s="315">
        <v>5</v>
      </c>
      <c r="H164" s="315">
        <v>80</v>
      </c>
      <c r="J164" s="315">
        <v>20</v>
      </c>
      <c r="L164" s="315">
        <v>0</v>
      </c>
      <c r="N164" s="315">
        <v>27.999999999999996</v>
      </c>
      <c r="P164" s="315">
        <v>40</v>
      </c>
      <c r="Q164" s="316"/>
      <c r="R164" s="315">
        <v>40</v>
      </c>
      <c r="S164" s="315">
        <v>60</v>
      </c>
      <c r="T164" s="315">
        <v>80</v>
      </c>
      <c r="U164" s="315">
        <v>80</v>
      </c>
    </row>
    <row r="165" spans="1:21" x14ac:dyDescent="0.25">
      <c r="A165" s="315" t="s">
        <v>426</v>
      </c>
      <c r="B165" s="315" t="s">
        <v>401</v>
      </c>
      <c r="D165" s="315" t="s">
        <v>402</v>
      </c>
      <c r="F165" s="315">
        <v>3</v>
      </c>
      <c r="H165" s="315">
        <v>100</v>
      </c>
      <c r="J165" s="315">
        <v>0</v>
      </c>
      <c r="L165" s="315">
        <v>0</v>
      </c>
      <c r="N165" s="315">
        <v>27.999999999999996</v>
      </c>
      <c r="Q165" s="316"/>
      <c r="R165" s="315">
        <v>33</v>
      </c>
      <c r="S165" s="315">
        <v>67</v>
      </c>
      <c r="T165" s="315">
        <v>100</v>
      </c>
    </row>
    <row r="166" spans="1:21" x14ac:dyDescent="0.25">
      <c r="A166" s="315" t="s">
        <v>426</v>
      </c>
      <c r="B166" s="315" t="s">
        <v>403</v>
      </c>
      <c r="D166" s="315" t="s">
        <v>404</v>
      </c>
      <c r="F166" s="315">
        <v>1</v>
      </c>
      <c r="H166" s="315">
        <v>0</v>
      </c>
      <c r="J166" s="315">
        <v>0</v>
      </c>
      <c r="L166" s="315">
        <v>100</v>
      </c>
      <c r="Q166" s="316"/>
      <c r="R166" s="315">
        <v>0</v>
      </c>
      <c r="S166" s="315">
        <v>0</v>
      </c>
    </row>
    <row r="167" spans="1:21" x14ac:dyDescent="0.25">
      <c r="A167" s="315" t="s">
        <v>426</v>
      </c>
      <c r="B167" s="315" t="s">
        <v>405</v>
      </c>
      <c r="D167" s="315" t="s">
        <v>406</v>
      </c>
      <c r="F167" s="315">
        <v>1</v>
      </c>
      <c r="H167" s="315">
        <v>0</v>
      </c>
      <c r="J167" s="315">
        <v>0</v>
      </c>
      <c r="L167" s="315">
        <v>100</v>
      </c>
      <c r="Q167" s="316"/>
      <c r="R167" s="315">
        <v>0</v>
      </c>
    </row>
    <row r="168" spans="1:21" x14ac:dyDescent="0.25">
      <c r="A168" s="315" t="s">
        <v>426</v>
      </c>
      <c r="B168" s="315" t="s">
        <v>407</v>
      </c>
      <c r="D168" s="315" t="s">
        <v>408</v>
      </c>
      <c r="F168" s="315">
        <v>3</v>
      </c>
      <c r="H168" s="315">
        <v>0</v>
      </c>
      <c r="J168" s="315">
        <v>33</v>
      </c>
      <c r="L168" s="315">
        <v>67</v>
      </c>
      <c r="P168" s="315">
        <v>8</v>
      </c>
      <c r="Q168" s="316"/>
    </row>
    <row r="169" spans="1:21" x14ac:dyDescent="0.25">
      <c r="Q169" s="316"/>
    </row>
    <row r="170" spans="1:21" x14ac:dyDescent="0.25">
      <c r="A170" s="315" t="s">
        <v>427</v>
      </c>
      <c r="B170" s="315" t="s">
        <v>399</v>
      </c>
      <c r="D170" s="315" t="s">
        <v>397</v>
      </c>
      <c r="F170" s="315">
        <v>1</v>
      </c>
      <c r="H170" s="315">
        <v>100</v>
      </c>
      <c r="J170" s="315">
        <v>0</v>
      </c>
      <c r="L170" s="315">
        <v>0</v>
      </c>
      <c r="N170" s="315">
        <v>36</v>
      </c>
      <c r="Q170" s="316"/>
      <c r="R170" s="315">
        <v>0</v>
      </c>
      <c r="S170" s="315">
        <v>100</v>
      </c>
      <c r="T170" s="315">
        <v>100</v>
      </c>
      <c r="U170" s="315">
        <v>100</v>
      </c>
    </row>
    <row r="171" spans="1:21" x14ac:dyDescent="0.25">
      <c r="A171" s="315" t="s">
        <v>427</v>
      </c>
      <c r="B171" s="315" t="s">
        <v>400</v>
      </c>
      <c r="D171" s="315" t="s">
        <v>397</v>
      </c>
      <c r="F171" s="315">
        <v>1</v>
      </c>
      <c r="H171" s="315">
        <v>0</v>
      </c>
      <c r="J171" s="315">
        <v>0</v>
      </c>
      <c r="L171" s="315">
        <v>100</v>
      </c>
      <c r="Q171" s="316"/>
      <c r="R171" s="315">
        <v>0</v>
      </c>
      <c r="S171" s="315">
        <v>0</v>
      </c>
      <c r="T171" s="315">
        <v>0</v>
      </c>
      <c r="U171" s="315">
        <v>0</v>
      </c>
    </row>
    <row r="172" spans="1:21" x14ac:dyDescent="0.25">
      <c r="A172" s="315" t="s">
        <v>427</v>
      </c>
      <c r="B172" s="315" t="s">
        <v>401</v>
      </c>
      <c r="D172" s="315" t="s">
        <v>402</v>
      </c>
      <c r="F172" s="315">
        <v>1</v>
      </c>
      <c r="H172" s="315">
        <v>100</v>
      </c>
      <c r="J172" s="315">
        <v>0</v>
      </c>
      <c r="L172" s="315">
        <v>0</v>
      </c>
      <c r="N172" s="315">
        <v>24</v>
      </c>
      <c r="Q172" s="316"/>
      <c r="R172" s="315">
        <v>100</v>
      </c>
      <c r="S172" s="315">
        <v>100</v>
      </c>
      <c r="T172" s="315">
        <v>100</v>
      </c>
    </row>
    <row r="173" spans="1:21" x14ac:dyDescent="0.25">
      <c r="A173" s="315" t="s">
        <v>427</v>
      </c>
      <c r="B173" s="315" t="s">
        <v>403</v>
      </c>
      <c r="D173" s="315" t="s">
        <v>404</v>
      </c>
      <c r="F173" s="315">
        <v>1</v>
      </c>
      <c r="H173" s="315">
        <v>100</v>
      </c>
      <c r="J173" s="315">
        <v>0</v>
      </c>
      <c r="L173" s="315">
        <v>0</v>
      </c>
      <c r="N173" s="315">
        <v>27.999999999999996</v>
      </c>
      <c r="Q173" s="316"/>
      <c r="R173" s="315">
        <v>0</v>
      </c>
      <c r="S173" s="315">
        <v>100</v>
      </c>
    </row>
    <row r="174" spans="1:21" x14ac:dyDescent="0.25">
      <c r="A174" s="315" t="s">
        <v>427</v>
      </c>
      <c r="B174" s="315" t="s">
        <v>405</v>
      </c>
      <c r="D174" s="315" t="s">
        <v>406</v>
      </c>
      <c r="F174" s="315">
        <v>1</v>
      </c>
      <c r="H174" s="315">
        <v>0</v>
      </c>
      <c r="J174" s="315">
        <v>0</v>
      </c>
      <c r="L174" s="315">
        <v>100</v>
      </c>
      <c r="Q174" s="316"/>
      <c r="R174" s="315">
        <v>0</v>
      </c>
    </row>
    <row r="175" spans="1:21" x14ac:dyDescent="0.25">
      <c r="A175" s="315" t="s">
        <v>427</v>
      </c>
      <c r="B175" s="315" t="s">
        <v>407</v>
      </c>
      <c r="D175" s="315" t="s">
        <v>408</v>
      </c>
      <c r="F175" s="315">
        <v>1</v>
      </c>
      <c r="H175" s="315">
        <v>0</v>
      </c>
      <c r="J175" s="315">
        <v>0</v>
      </c>
      <c r="L175" s="315">
        <v>100</v>
      </c>
      <c r="Q175" s="316"/>
    </row>
    <row r="176" spans="1:21" x14ac:dyDescent="0.25">
      <c r="Q176" s="316"/>
    </row>
    <row r="177" spans="1:21" x14ac:dyDescent="0.25">
      <c r="A177" s="315" t="s">
        <v>428</v>
      </c>
      <c r="B177" s="315" t="s">
        <v>410</v>
      </c>
      <c r="D177" s="315" t="s">
        <v>397</v>
      </c>
      <c r="F177" s="315">
        <v>1</v>
      </c>
      <c r="H177" s="315">
        <v>100</v>
      </c>
      <c r="J177" s="315">
        <v>0</v>
      </c>
      <c r="L177" s="315">
        <v>0</v>
      </c>
      <c r="N177" s="315">
        <v>24</v>
      </c>
      <c r="Q177" s="316"/>
      <c r="R177" s="315">
        <v>100</v>
      </c>
      <c r="S177" s="315">
        <v>100</v>
      </c>
      <c r="T177" s="315">
        <v>100</v>
      </c>
      <c r="U177" s="315">
        <v>100</v>
      </c>
    </row>
    <row r="178" spans="1:21" x14ac:dyDescent="0.25">
      <c r="A178" s="315" t="s">
        <v>428</v>
      </c>
      <c r="B178" s="315" t="s">
        <v>396</v>
      </c>
      <c r="D178" s="315" t="s">
        <v>397</v>
      </c>
      <c r="F178" s="315">
        <v>1</v>
      </c>
      <c r="H178" s="315">
        <v>0</v>
      </c>
      <c r="J178" s="315">
        <v>100</v>
      </c>
      <c r="L178" s="315">
        <v>0</v>
      </c>
      <c r="P178" s="315">
        <v>16</v>
      </c>
      <c r="Q178" s="316"/>
      <c r="R178" s="315">
        <v>0</v>
      </c>
      <c r="S178" s="315">
        <v>0</v>
      </c>
      <c r="T178" s="315">
        <v>0</v>
      </c>
      <c r="U178" s="315">
        <v>0</v>
      </c>
    </row>
    <row r="179" spans="1:21" x14ac:dyDescent="0.25">
      <c r="A179" s="315" t="s">
        <v>428</v>
      </c>
      <c r="B179" s="315" t="s">
        <v>400</v>
      </c>
      <c r="D179" s="315" t="s">
        <v>397</v>
      </c>
      <c r="F179" s="315">
        <v>1</v>
      </c>
      <c r="H179" s="315">
        <v>0</v>
      </c>
      <c r="J179" s="315">
        <v>100</v>
      </c>
      <c r="L179" s="315">
        <v>0</v>
      </c>
      <c r="P179" s="315">
        <v>8</v>
      </c>
      <c r="Q179" s="316"/>
      <c r="R179" s="315">
        <v>0</v>
      </c>
      <c r="S179" s="315">
        <v>0</v>
      </c>
      <c r="T179" s="315">
        <v>0</v>
      </c>
      <c r="U179" s="315">
        <v>0</v>
      </c>
    </row>
    <row r="180" spans="1:21" x14ac:dyDescent="0.25">
      <c r="Q180" s="316"/>
    </row>
    <row r="181" spans="1:21" x14ac:dyDescent="0.25">
      <c r="A181" s="315" t="s">
        <v>429</v>
      </c>
      <c r="B181" s="315" t="s">
        <v>410</v>
      </c>
      <c r="D181" s="315" t="s">
        <v>397</v>
      </c>
      <c r="F181" s="315">
        <v>5</v>
      </c>
      <c r="H181" s="315">
        <v>80</v>
      </c>
      <c r="J181" s="315">
        <v>0</v>
      </c>
      <c r="L181" s="315">
        <v>20</v>
      </c>
      <c r="N181" s="315">
        <v>44.000000000000007</v>
      </c>
      <c r="Q181" s="316"/>
      <c r="R181" s="315">
        <v>0</v>
      </c>
      <c r="S181" s="315">
        <v>40</v>
      </c>
      <c r="T181" s="315">
        <v>40</v>
      </c>
      <c r="U181" s="315">
        <v>80</v>
      </c>
    </row>
    <row r="182" spans="1:21" x14ac:dyDescent="0.25">
      <c r="A182" s="315" t="s">
        <v>429</v>
      </c>
      <c r="B182" s="315" t="s">
        <v>396</v>
      </c>
      <c r="D182" s="315" t="s">
        <v>397</v>
      </c>
      <c r="F182" s="315">
        <v>11</v>
      </c>
      <c r="H182" s="315">
        <v>64</v>
      </c>
      <c r="J182" s="315">
        <v>0</v>
      </c>
      <c r="L182" s="315">
        <v>36</v>
      </c>
      <c r="N182" s="315">
        <v>44.000000000000007</v>
      </c>
      <c r="Q182" s="316"/>
      <c r="R182" s="315">
        <v>18</v>
      </c>
      <c r="S182" s="315">
        <v>18</v>
      </c>
      <c r="T182" s="315">
        <v>55</v>
      </c>
      <c r="U182" s="315">
        <v>64</v>
      </c>
    </row>
    <row r="183" spans="1:21" x14ac:dyDescent="0.25">
      <c r="A183" s="315" t="s">
        <v>429</v>
      </c>
      <c r="B183" s="315" t="s">
        <v>398</v>
      </c>
      <c r="D183" s="315" t="s">
        <v>397</v>
      </c>
      <c r="F183" s="315">
        <v>8</v>
      </c>
      <c r="H183" s="315">
        <v>38</v>
      </c>
      <c r="J183" s="315">
        <v>0</v>
      </c>
      <c r="L183" s="315">
        <v>63</v>
      </c>
      <c r="N183" s="315">
        <v>48</v>
      </c>
      <c r="Q183" s="316"/>
      <c r="R183" s="315">
        <v>0</v>
      </c>
      <c r="S183" s="315">
        <v>13</v>
      </c>
      <c r="T183" s="315">
        <v>25</v>
      </c>
      <c r="U183" s="315">
        <v>38</v>
      </c>
    </row>
    <row r="184" spans="1:21" x14ac:dyDescent="0.25">
      <c r="A184" s="315" t="s">
        <v>429</v>
      </c>
      <c r="B184" s="315" t="s">
        <v>399</v>
      </c>
      <c r="D184" s="315" t="s">
        <v>397</v>
      </c>
      <c r="F184" s="315">
        <v>9</v>
      </c>
      <c r="H184" s="315">
        <v>55.999999999999993</v>
      </c>
      <c r="J184" s="315">
        <v>11</v>
      </c>
      <c r="L184" s="315">
        <v>33</v>
      </c>
      <c r="N184" s="315">
        <v>36</v>
      </c>
      <c r="P184" s="315">
        <v>8</v>
      </c>
      <c r="Q184" s="316"/>
      <c r="R184" s="315">
        <v>11</v>
      </c>
      <c r="S184" s="315">
        <v>33</v>
      </c>
      <c r="T184" s="315">
        <v>55.999999999999993</v>
      </c>
      <c r="U184" s="315">
        <v>55.999999999999993</v>
      </c>
    </row>
    <row r="185" spans="1:21" x14ac:dyDescent="0.25">
      <c r="A185" s="315" t="s">
        <v>429</v>
      </c>
      <c r="B185" s="315" t="s">
        <v>400</v>
      </c>
      <c r="D185" s="315" t="s">
        <v>397</v>
      </c>
      <c r="F185" s="315">
        <v>11</v>
      </c>
      <c r="H185" s="315">
        <v>73</v>
      </c>
      <c r="J185" s="315">
        <v>18</v>
      </c>
      <c r="L185" s="315">
        <v>9</v>
      </c>
      <c r="N185" s="315">
        <v>44.000000000000007</v>
      </c>
      <c r="P185" s="315">
        <v>14</v>
      </c>
      <c r="Q185" s="316"/>
      <c r="R185" s="315">
        <v>9</v>
      </c>
      <c r="S185" s="315">
        <v>18</v>
      </c>
      <c r="T185" s="315">
        <v>45</v>
      </c>
      <c r="U185" s="315">
        <v>73</v>
      </c>
    </row>
    <row r="186" spans="1:21" x14ac:dyDescent="0.25">
      <c r="A186" s="315" t="s">
        <v>429</v>
      </c>
      <c r="B186" s="315" t="s">
        <v>401</v>
      </c>
      <c r="D186" s="315" t="s">
        <v>402</v>
      </c>
      <c r="F186" s="315">
        <v>7</v>
      </c>
      <c r="H186" s="315">
        <v>29</v>
      </c>
      <c r="J186" s="315">
        <v>14</v>
      </c>
      <c r="L186" s="315">
        <v>57</v>
      </c>
      <c r="N186" s="315">
        <v>24</v>
      </c>
      <c r="P186" s="315">
        <v>8</v>
      </c>
      <c r="Q186" s="316"/>
      <c r="R186" s="315">
        <v>29</v>
      </c>
      <c r="S186" s="315">
        <v>29</v>
      </c>
      <c r="T186" s="315">
        <v>29</v>
      </c>
    </row>
    <row r="187" spans="1:21" x14ac:dyDescent="0.25">
      <c r="A187" s="315" t="s">
        <v>429</v>
      </c>
      <c r="B187" s="315" t="s">
        <v>403</v>
      </c>
      <c r="D187" s="315" t="s">
        <v>404</v>
      </c>
      <c r="F187" s="315">
        <v>3</v>
      </c>
      <c r="H187" s="315">
        <v>67</v>
      </c>
      <c r="J187" s="315">
        <v>0</v>
      </c>
      <c r="L187" s="315">
        <v>33</v>
      </c>
      <c r="N187" s="315">
        <v>12</v>
      </c>
      <c r="Q187" s="316"/>
      <c r="R187" s="315">
        <v>67</v>
      </c>
      <c r="S187" s="315">
        <v>67</v>
      </c>
    </row>
    <row r="188" spans="1:21" x14ac:dyDescent="0.25">
      <c r="A188" s="315" t="s">
        <v>429</v>
      </c>
      <c r="B188" s="315" t="s">
        <v>405</v>
      </c>
      <c r="D188" s="315" t="s">
        <v>406</v>
      </c>
      <c r="F188" s="315">
        <v>9</v>
      </c>
      <c r="H188" s="315">
        <v>11</v>
      </c>
      <c r="J188" s="315">
        <v>0</v>
      </c>
      <c r="L188" s="315">
        <v>89</v>
      </c>
      <c r="N188" s="315">
        <v>24</v>
      </c>
      <c r="Q188" s="316"/>
      <c r="R188" s="315">
        <v>11</v>
      </c>
    </row>
    <row r="189" spans="1:21" x14ac:dyDescent="0.25">
      <c r="A189" s="315" t="s">
        <v>429</v>
      </c>
      <c r="B189" s="315" t="s">
        <v>407</v>
      </c>
      <c r="D189" s="315" t="s">
        <v>408</v>
      </c>
      <c r="F189" s="315">
        <v>9</v>
      </c>
      <c r="H189" s="315">
        <v>0</v>
      </c>
      <c r="J189" s="315">
        <v>0</v>
      </c>
      <c r="L189" s="315">
        <v>100</v>
      </c>
      <c r="Q189" s="316"/>
    </row>
    <row r="190" spans="1:21" x14ac:dyDescent="0.25">
      <c r="Q190" s="316"/>
    </row>
    <row r="191" spans="1:21" x14ac:dyDescent="0.25">
      <c r="A191" s="315" t="s">
        <v>430</v>
      </c>
      <c r="B191" s="315" t="s">
        <v>410</v>
      </c>
      <c r="D191" s="315" t="s">
        <v>397</v>
      </c>
      <c r="F191" s="315">
        <v>1</v>
      </c>
      <c r="H191" s="315">
        <v>100</v>
      </c>
      <c r="J191" s="315">
        <v>0</v>
      </c>
      <c r="L191" s="315">
        <v>0</v>
      </c>
      <c r="N191" s="315">
        <v>12</v>
      </c>
      <c r="Q191" s="316"/>
      <c r="R191" s="315">
        <v>100</v>
      </c>
      <c r="S191" s="315">
        <v>100</v>
      </c>
      <c r="T191" s="315">
        <v>100</v>
      </c>
      <c r="U191" s="315">
        <v>100</v>
      </c>
    </row>
    <row r="192" spans="1:21" x14ac:dyDescent="0.25">
      <c r="A192" s="315" t="s">
        <v>430</v>
      </c>
      <c r="B192" s="315" t="s">
        <v>396</v>
      </c>
      <c r="D192" s="315" t="s">
        <v>397</v>
      </c>
      <c r="F192" s="315">
        <v>1</v>
      </c>
      <c r="H192" s="315">
        <v>100</v>
      </c>
      <c r="J192" s="315">
        <v>0</v>
      </c>
      <c r="L192" s="315">
        <v>0</v>
      </c>
      <c r="N192" s="315">
        <v>40</v>
      </c>
      <c r="Q192" s="316"/>
      <c r="R192" s="315">
        <v>0</v>
      </c>
      <c r="S192" s="315">
        <v>0</v>
      </c>
      <c r="T192" s="315">
        <v>100</v>
      </c>
      <c r="U192" s="315">
        <v>100</v>
      </c>
    </row>
    <row r="193" spans="1:21" x14ac:dyDescent="0.25">
      <c r="A193" s="315" t="s">
        <v>430</v>
      </c>
      <c r="B193" s="315" t="s">
        <v>400</v>
      </c>
      <c r="D193" s="315" t="s">
        <v>397</v>
      </c>
      <c r="F193" s="315">
        <v>2</v>
      </c>
      <c r="H193" s="315">
        <v>100</v>
      </c>
      <c r="J193" s="315">
        <v>0</v>
      </c>
      <c r="L193" s="315">
        <v>0</v>
      </c>
      <c r="N193" s="315">
        <v>36</v>
      </c>
      <c r="Q193" s="316"/>
      <c r="R193" s="315">
        <v>0</v>
      </c>
      <c r="S193" s="315">
        <v>50</v>
      </c>
      <c r="T193" s="315">
        <v>100</v>
      </c>
      <c r="U193" s="315">
        <v>100</v>
      </c>
    </row>
    <row r="194" spans="1:21" x14ac:dyDescent="0.25">
      <c r="A194" s="315" t="s">
        <v>430</v>
      </c>
      <c r="B194" s="315" t="s">
        <v>401</v>
      </c>
      <c r="D194" s="315" t="s">
        <v>402</v>
      </c>
      <c r="F194" s="315">
        <v>4</v>
      </c>
      <c r="H194" s="315">
        <v>100</v>
      </c>
      <c r="J194" s="315">
        <v>0</v>
      </c>
      <c r="L194" s="315">
        <v>0</v>
      </c>
      <c r="N194" s="315">
        <v>24</v>
      </c>
      <c r="Q194" s="316"/>
      <c r="R194" s="315">
        <v>100</v>
      </c>
      <c r="S194" s="315">
        <v>100</v>
      </c>
      <c r="T194" s="315">
        <v>100</v>
      </c>
    </row>
    <row r="195" spans="1:21" x14ac:dyDescent="0.25">
      <c r="Q195" s="316"/>
    </row>
    <row r="196" spans="1:21" x14ac:dyDescent="0.25">
      <c r="A196" s="315" t="s">
        <v>431</v>
      </c>
      <c r="B196" s="315" t="s">
        <v>410</v>
      </c>
      <c r="D196" s="315" t="s">
        <v>397</v>
      </c>
      <c r="F196" s="315">
        <v>3</v>
      </c>
      <c r="H196" s="315">
        <v>33</v>
      </c>
      <c r="J196" s="315">
        <v>0</v>
      </c>
      <c r="L196" s="315">
        <v>67</v>
      </c>
      <c r="N196" s="315">
        <v>8</v>
      </c>
      <c r="Q196" s="316"/>
      <c r="R196" s="315">
        <v>33</v>
      </c>
      <c r="S196" s="315">
        <v>33</v>
      </c>
      <c r="T196" s="315">
        <v>33</v>
      </c>
      <c r="U196" s="315">
        <v>33</v>
      </c>
    </row>
    <row r="197" spans="1:21" x14ac:dyDescent="0.25">
      <c r="A197" s="315" t="s">
        <v>431</v>
      </c>
      <c r="B197" s="315" t="s">
        <v>398</v>
      </c>
      <c r="D197" s="315" t="s">
        <v>397</v>
      </c>
      <c r="F197" s="315">
        <v>2</v>
      </c>
      <c r="H197" s="315">
        <v>100</v>
      </c>
      <c r="J197" s="315">
        <v>0</v>
      </c>
      <c r="L197" s="315">
        <v>0</v>
      </c>
      <c r="N197" s="315">
        <v>50</v>
      </c>
      <c r="Q197" s="316"/>
      <c r="R197" s="315">
        <v>0</v>
      </c>
      <c r="S197" s="315">
        <v>0</v>
      </c>
      <c r="T197" s="315">
        <v>50</v>
      </c>
      <c r="U197" s="315">
        <v>100</v>
      </c>
    </row>
    <row r="198" spans="1:21" x14ac:dyDescent="0.25">
      <c r="A198" s="315" t="s">
        <v>431</v>
      </c>
      <c r="B198" s="315" t="s">
        <v>399</v>
      </c>
      <c r="D198" s="315" t="s">
        <v>397</v>
      </c>
      <c r="F198" s="315">
        <v>1</v>
      </c>
      <c r="H198" s="315">
        <v>0</v>
      </c>
      <c r="J198" s="315">
        <v>0</v>
      </c>
      <c r="L198" s="315">
        <v>100</v>
      </c>
      <c r="Q198" s="316"/>
      <c r="R198" s="315">
        <v>0</v>
      </c>
      <c r="S198" s="315">
        <v>0</v>
      </c>
      <c r="T198" s="315">
        <v>0</v>
      </c>
      <c r="U198" s="315">
        <v>0</v>
      </c>
    </row>
    <row r="199" spans="1:21" x14ac:dyDescent="0.25">
      <c r="A199" s="315" t="s">
        <v>431</v>
      </c>
      <c r="B199" s="315" t="s">
        <v>401</v>
      </c>
      <c r="D199" s="315" t="s">
        <v>402</v>
      </c>
      <c r="F199" s="315">
        <v>4</v>
      </c>
      <c r="H199" s="315">
        <v>75</v>
      </c>
      <c r="J199" s="315">
        <v>25</v>
      </c>
      <c r="L199" s="315">
        <v>0</v>
      </c>
      <c r="N199" s="315">
        <v>24</v>
      </c>
      <c r="P199" s="315">
        <v>32</v>
      </c>
      <c r="Q199" s="316"/>
      <c r="R199" s="315">
        <v>75</v>
      </c>
      <c r="S199" s="315">
        <v>75</v>
      </c>
      <c r="T199" s="315">
        <v>75</v>
      </c>
    </row>
    <row r="200" spans="1:21" x14ac:dyDescent="0.25">
      <c r="A200" s="315" t="s">
        <v>431</v>
      </c>
      <c r="B200" s="315" t="s">
        <v>403</v>
      </c>
      <c r="D200" s="315" t="s">
        <v>404</v>
      </c>
      <c r="F200" s="315">
        <v>3</v>
      </c>
      <c r="H200" s="315">
        <v>0</v>
      </c>
      <c r="J200" s="315">
        <v>33</v>
      </c>
      <c r="L200" s="315">
        <v>67</v>
      </c>
      <c r="P200" s="315">
        <v>32</v>
      </c>
      <c r="Q200" s="316"/>
      <c r="R200" s="315">
        <v>0</v>
      </c>
      <c r="S200" s="315">
        <v>0</v>
      </c>
    </row>
    <row r="201" spans="1:21" x14ac:dyDescent="0.25">
      <c r="A201" s="315" t="s">
        <v>431</v>
      </c>
      <c r="B201" s="315" t="s">
        <v>405</v>
      </c>
      <c r="D201" s="315" t="s">
        <v>406</v>
      </c>
      <c r="F201" s="315">
        <v>6</v>
      </c>
      <c r="H201" s="315">
        <v>33</v>
      </c>
      <c r="J201" s="315">
        <v>17</v>
      </c>
      <c r="L201" s="315">
        <v>50</v>
      </c>
      <c r="N201" s="315">
        <v>24</v>
      </c>
      <c r="P201" s="315">
        <v>4</v>
      </c>
      <c r="Q201" s="316"/>
      <c r="R201" s="315">
        <v>33</v>
      </c>
    </row>
    <row r="202" spans="1:21" x14ac:dyDescent="0.25">
      <c r="A202" s="315" t="s">
        <v>431</v>
      </c>
      <c r="B202" s="315" t="s">
        <v>407</v>
      </c>
      <c r="D202" s="315" t="s">
        <v>408</v>
      </c>
      <c r="F202" s="315">
        <v>5</v>
      </c>
      <c r="H202" s="315">
        <v>20</v>
      </c>
      <c r="J202" s="315">
        <v>0</v>
      </c>
      <c r="L202" s="315">
        <v>80</v>
      </c>
      <c r="N202" s="315">
        <v>8</v>
      </c>
      <c r="Q202" s="316"/>
    </row>
    <row r="203" spans="1:21" x14ac:dyDescent="0.25">
      <c r="Q203" s="316"/>
    </row>
    <row r="204" spans="1:21" x14ac:dyDescent="0.25">
      <c r="A204" s="315" t="s">
        <v>432</v>
      </c>
      <c r="B204" s="315" t="s">
        <v>410</v>
      </c>
      <c r="D204" s="315" t="s">
        <v>397</v>
      </c>
      <c r="F204" s="315">
        <v>7</v>
      </c>
      <c r="H204" s="315">
        <v>86</v>
      </c>
      <c r="J204" s="315">
        <v>0</v>
      </c>
      <c r="L204" s="315">
        <v>14</v>
      </c>
      <c r="N204" s="315">
        <v>36</v>
      </c>
      <c r="Q204" s="316"/>
      <c r="R204" s="315">
        <v>29</v>
      </c>
      <c r="S204" s="315">
        <v>57</v>
      </c>
      <c r="T204" s="315">
        <v>71</v>
      </c>
      <c r="U204" s="315">
        <v>86</v>
      </c>
    </row>
    <row r="205" spans="1:21" x14ac:dyDescent="0.25">
      <c r="A205" s="315" t="s">
        <v>432</v>
      </c>
      <c r="B205" s="315" t="s">
        <v>396</v>
      </c>
      <c r="D205" s="315" t="s">
        <v>397</v>
      </c>
      <c r="F205" s="315">
        <v>4</v>
      </c>
      <c r="H205" s="315">
        <v>50</v>
      </c>
      <c r="J205" s="315">
        <v>0</v>
      </c>
      <c r="L205" s="315">
        <v>50</v>
      </c>
      <c r="N205" s="315">
        <v>48</v>
      </c>
      <c r="Q205" s="316"/>
      <c r="R205" s="315">
        <v>0</v>
      </c>
      <c r="S205" s="315">
        <v>0</v>
      </c>
      <c r="T205" s="315">
        <v>50</v>
      </c>
      <c r="U205" s="315">
        <v>50</v>
      </c>
    </row>
    <row r="206" spans="1:21" x14ac:dyDescent="0.25">
      <c r="A206" s="315" t="s">
        <v>432</v>
      </c>
      <c r="B206" s="315" t="s">
        <v>398</v>
      </c>
      <c r="D206" s="315" t="s">
        <v>397</v>
      </c>
      <c r="F206" s="315">
        <v>3</v>
      </c>
      <c r="H206" s="315">
        <v>67</v>
      </c>
      <c r="J206" s="315">
        <v>0</v>
      </c>
      <c r="L206" s="315">
        <v>33</v>
      </c>
      <c r="N206" s="315">
        <v>36</v>
      </c>
      <c r="Q206" s="316"/>
      <c r="R206" s="315">
        <v>33</v>
      </c>
      <c r="S206" s="315">
        <v>33</v>
      </c>
      <c r="T206" s="315">
        <v>67</v>
      </c>
      <c r="U206" s="315">
        <v>67</v>
      </c>
    </row>
    <row r="207" spans="1:21" x14ac:dyDescent="0.25">
      <c r="A207" s="315" t="s">
        <v>432</v>
      </c>
      <c r="B207" s="315" t="s">
        <v>399</v>
      </c>
      <c r="D207" s="315" t="s">
        <v>397</v>
      </c>
      <c r="F207" s="315">
        <v>2</v>
      </c>
      <c r="H207" s="315">
        <v>100</v>
      </c>
      <c r="J207" s="315">
        <v>0</v>
      </c>
      <c r="L207" s="315">
        <v>0</v>
      </c>
      <c r="N207" s="315">
        <v>36</v>
      </c>
      <c r="Q207" s="316"/>
      <c r="R207" s="315">
        <v>0</v>
      </c>
      <c r="S207" s="315">
        <v>50</v>
      </c>
      <c r="T207" s="315">
        <v>100</v>
      </c>
      <c r="U207" s="315">
        <v>100</v>
      </c>
    </row>
    <row r="208" spans="1:21" x14ac:dyDescent="0.25">
      <c r="A208" s="315" t="s">
        <v>432</v>
      </c>
      <c r="B208" s="315" t="s">
        <v>400</v>
      </c>
      <c r="D208" s="315" t="s">
        <v>397</v>
      </c>
      <c r="F208" s="315">
        <v>6</v>
      </c>
      <c r="H208" s="315">
        <v>17</v>
      </c>
      <c r="J208" s="315">
        <v>17</v>
      </c>
      <c r="L208" s="315">
        <v>67</v>
      </c>
      <c r="N208" s="315">
        <v>32</v>
      </c>
      <c r="P208" s="315">
        <v>44.000000000000007</v>
      </c>
      <c r="Q208" s="316"/>
      <c r="R208" s="315">
        <v>0</v>
      </c>
      <c r="S208" s="315">
        <v>17</v>
      </c>
      <c r="T208" s="315">
        <v>17</v>
      </c>
      <c r="U208" s="315">
        <v>17</v>
      </c>
    </row>
    <row r="209" spans="1:21" x14ac:dyDescent="0.25">
      <c r="A209" s="315" t="s">
        <v>432</v>
      </c>
      <c r="B209" s="315" t="s">
        <v>401</v>
      </c>
      <c r="D209" s="315" t="s">
        <v>402</v>
      </c>
      <c r="F209" s="315">
        <v>2</v>
      </c>
      <c r="H209" s="315">
        <v>50</v>
      </c>
      <c r="J209" s="315">
        <v>0</v>
      </c>
      <c r="L209" s="315">
        <v>50</v>
      </c>
      <c r="N209" s="315">
        <v>24</v>
      </c>
      <c r="Q209" s="316"/>
      <c r="R209" s="315">
        <v>50</v>
      </c>
      <c r="S209" s="315">
        <v>50</v>
      </c>
      <c r="T209" s="315">
        <v>50</v>
      </c>
    </row>
    <row r="210" spans="1:21" x14ac:dyDescent="0.25">
      <c r="A210" s="315" t="s">
        <v>432</v>
      </c>
      <c r="B210" s="315" t="s">
        <v>403</v>
      </c>
      <c r="D210" s="315" t="s">
        <v>404</v>
      </c>
      <c r="F210" s="315">
        <v>3</v>
      </c>
      <c r="H210" s="315">
        <v>33</v>
      </c>
      <c r="J210" s="315">
        <v>0</v>
      </c>
      <c r="L210" s="315">
        <v>67</v>
      </c>
      <c r="N210" s="315">
        <v>20</v>
      </c>
      <c r="Q210" s="316"/>
      <c r="R210" s="315">
        <v>33</v>
      </c>
      <c r="S210" s="315">
        <v>33</v>
      </c>
    </row>
    <row r="211" spans="1:21" x14ac:dyDescent="0.25">
      <c r="A211" s="315" t="s">
        <v>432</v>
      </c>
      <c r="B211" s="315" t="s">
        <v>405</v>
      </c>
      <c r="D211" s="315" t="s">
        <v>406</v>
      </c>
      <c r="F211" s="315">
        <v>5</v>
      </c>
      <c r="H211" s="315">
        <v>0</v>
      </c>
      <c r="J211" s="315">
        <v>0</v>
      </c>
      <c r="L211" s="315">
        <v>100</v>
      </c>
      <c r="Q211" s="316"/>
      <c r="R211" s="315">
        <v>0</v>
      </c>
    </row>
    <row r="212" spans="1:21" x14ac:dyDescent="0.25">
      <c r="A212" s="315" t="s">
        <v>432</v>
      </c>
      <c r="B212" s="315" t="s">
        <v>407</v>
      </c>
      <c r="D212" s="315" t="s">
        <v>408</v>
      </c>
      <c r="F212" s="315">
        <v>4</v>
      </c>
      <c r="H212" s="315">
        <v>0</v>
      </c>
      <c r="J212" s="315">
        <v>0</v>
      </c>
      <c r="L212" s="315">
        <v>100</v>
      </c>
      <c r="Q212" s="316"/>
    </row>
    <row r="213" spans="1:21" x14ac:dyDescent="0.25">
      <c r="Q213" s="316"/>
    </row>
    <row r="214" spans="1:21" x14ac:dyDescent="0.25">
      <c r="A214" s="315" t="s">
        <v>433</v>
      </c>
      <c r="B214" s="315" t="s">
        <v>410</v>
      </c>
      <c r="D214" s="315" t="s">
        <v>397</v>
      </c>
      <c r="F214" s="315">
        <v>6</v>
      </c>
      <c r="H214" s="315">
        <v>67</v>
      </c>
      <c r="J214" s="315">
        <v>17</v>
      </c>
      <c r="L214" s="315">
        <v>17</v>
      </c>
      <c r="N214" s="315">
        <v>24</v>
      </c>
      <c r="P214" s="315">
        <v>32</v>
      </c>
      <c r="Q214" s="316"/>
      <c r="R214" s="315">
        <v>50</v>
      </c>
      <c r="S214" s="315">
        <v>50</v>
      </c>
      <c r="T214" s="315">
        <v>67</v>
      </c>
      <c r="U214" s="315">
        <v>67</v>
      </c>
    </row>
    <row r="215" spans="1:21" x14ac:dyDescent="0.25">
      <c r="A215" s="315" t="s">
        <v>433</v>
      </c>
      <c r="B215" s="315" t="s">
        <v>396</v>
      </c>
      <c r="D215" s="315" t="s">
        <v>397</v>
      </c>
      <c r="F215" s="315">
        <v>3</v>
      </c>
      <c r="H215" s="315">
        <v>100</v>
      </c>
      <c r="J215" s="315">
        <v>0</v>
      </c>
      <c r="L215" s="315">
        <v>0</v>
      </c>
      <c r="N215" s="315">
        <v>20</v>
      </c>
      <c r="Q215" s="316"/>
      <c r="R215" s="315">
        <v>67</v>
      </c>
      <c r="S215" s="315">
        <v>100</v>
      </c>
      <c r="T215" s="315">
        <v>100</v>
      </c>
      <c r="U215" s="315">
        <v>100</v>
      </c>
    </row>
    <row r="216" spans="1:21" x14ac:dyDescent="0.25">
      <c r="A216" s="315" t="s">
        <v>433</v>
      </c>
      <c r="B216" s="315" t="s">
        <v>398</v>
      </c>
      <c r="D216" s="315" t="s">
        <v>397</v>
      </c>
      <c r="F216" s="315">
        <v>2</v>
      </c>
      <c r="H216" s="315">
        <v>50</v>
      </c>
      <c r="J216" s="315">
        <v>50</v>
      </c>
      <c r="L216" s="315">
        <v>0</v>
      </c>
      <c r="N216" s="315">
        <v>16</v>
      </c>
      <c r="P216" s="315">
        <v>27.999999999999996</v>
      </c>
      <c r="Q216" s="316"/>
      <c r="R216" s="315">
        <v>50</v>
      </c>
      <c r="S216" s="315">
        <v>50</v>
      </c>
      <c r="T216" s="315">
        <v>50</v>
      </c>
      <c r="U216" s="315">
        <v>50</v>
      </c>
    </row>
    <row r="217" spans="1:21" x14ac:dyDescent="0.25">
      <c r="A217" s="315" t="s">
        <v>433</v>
      </c>
      <c r="B217" s="315" t="s">
        <v>399</v>
      </c>
      <c r="D217" s="315" t="s">
        <v>397</v>
      </c>
      <c r="F217" s="315">
        <v>4</v>
      </c>
      <c r="H217" s="315">
        <v>100</v>
      </c>
      <c r="J217" s="315">
        <v>0</v>
      </c>
      <c r="L217" s="315">
        <v>0</v>
      </c>
      <c r="N217" s="315">
        <v>32</v>
      </c>
      <c r="Q217" s="316"/>
      <c r="R217" s="315">
        <v>25</v>
      </c>
      <c r="S217" s="315">
        <v>75</v>
      </c>
      <c r="T217" s="315">
        <v>100</v>
      </c>
      <c r="U217" s="315">
        <v>100</v>
      </c>
    </row>
    <row r="218" spans="1:21" x14ac:dyDescent="0.25">
      <c r="A218" s="315" t="s">
        <v>433</v>
      </c>
      <c r="B218" s="315" t="s">
        <v>400</v>
      </c>
      <c r="D218" s="315" t="s">
        <v>397</v>
      </c>
      <c r="F218" s="315">
        <v>2</v>
      </c>
      <c r="H218" s="315">
        <v>50</v>
      </c>
      <c r="J218" s="315">
        <v>50</v>
      </c>
      <c r="L218" s="315">
        <v>0</v>
      </c>
      <c r="N218" s="315">
        <v>24</v>
      </c>
      <c r="P218" s="315">
        <v>20</v>
      </c>
      <c r="Q218" s="316"/>
      <c r="R218" s="315">
        <v>50</v>
      </c>
      <c r="S218" s="315">
        <v>50</v>
      </c>
      <c r="T218" s="315">
        <v>50</v>
      </c>
      <c r="U218" s="315">
        <v>50</v>
      </c>
    </row>
    <row r="219" spans="1:21" x14ac:dyDescent="0.25">
      <c r="A219" s="315" t="s">
        <v>433</v>
      </c>
      <c r="B219" s="315" t="s">
        <v>401</v>
      </c>
      <c r="D219" s="315" t="s">
        <v>402</v>
      </c>
      <c r="F219" s="315">
        <v>3</v>
      </c>
      <c r="H219" s="315">
        <v>100</v>
      </c>
      <c r="J219" s="315">
        <v>0</v>
      </c>
      <c r="L219" s="315">
        <v>0</v>
      </c>
      <c r="N219" s="315">
        <v>32</v>
      </c>
      <c r="Q219" s="316"/>
      <c r="R219" s="315">
        <v>33</v>
      </c>
      <c r="S219" s="315">
        <v>67</v>
      </c>
      <c r="T219" s="315">
        <v>100</v>
      </c>
    </row>
    <row r="220" spans="1:21" x14ac:dyDescent="0.25">
      <c r="A220" s="315" t="s">
        <v>433</v>
      </c>
      <c r="B220" s="315" t="s">
        <v>403</v>
      </c>
      <c r="D220" s="315" t="s">
        <v>404</v>
      </c>
      <c r="F220" s="315">
        <v>6</v>
      </c>
      <c r="H220" s="315">
        <v>50</v>
      </c>
      <c r="J220" s="315">
        <v>17</v>
      </c>
      <c r="L220" s="315">
        <v>33</v>
      </c>
      <c r="N220" s="315">
        <v>24</v>
      </c>
      <c r="P220" s="315">
        <v>32</v>
      </c>
      <c r="Q220" s="316"/>
      <c r="R220" s="315">
        <v>50</v>
      </c>
      <c r="S220" s="315">
        <v>50</v>
      </c>
    </row>
    <row r="221" spans="1:21" x14ac:dyDescent="0.25">
      <c r="A221" s="315" t="s">
        <v>433</v>
      </c>
      <c r="B221" s="315" t="s">
        <v>405</v>
      </c>
      <c r="D221" s="315" t="s">
        <v>406</v>
      </c>
      <c r="F221" s="315">
        <v>5</v>
      </c>
      <c r="H221" s="315">
        <v>20</v>
      </c>
      <c r="J221" s="315">
        <v>40</v>
      </c>
      <c r="L221" s="315">
        <v>40</v>
      </c>
      <c r="N221" s="315">
        <v>24</v>
      </c>
      <c r="P221" s="315">
        <v>16</v>
      </c>
      <c r="Q221" s="316"/>
      <c r="R221" s="315">
        <v>20</v>
      </c>
    </row>
    <row r="222" spans="1:21" x14ac:dyDescent="0.25">
      <c r="A222" s="315" t="s">
        <v>433</v>
      </c>
      <c r="B222" s="315" t="s">
        <v>407</v>
      </c>
      <c r="D222" s="315" t="s">
        <v>408</v>
      </c>
      <c r="F222" s="315">
        <v>6</v>
      </c>
      <c r="H222" s="315">
        <v>0</v>
      </c>
      <c r="J222" s="315">
        <v>0</v>
      </c>
      <c r="L222" s="315">
        <v>100</v>
      </c>
      <c r="Q222" s="316"/>
    </row>
    <row r="223" spans="1:21" x14ac:dyDescent="0.25">
      <c r="Q223" s="316"/>
    </row>
    <row r="224" spans="1:21" x14ac:dyDescent="0.25">
      <c r="A224" s="315" t="s">
        <v>434</v>
      </c>
      <c r="B224" s="315" t="s">
        <v>410</v>
      </c>
      <c r="D224" s="315" t="s">
        <v>397</v>
      </c>
      <c r="F224" s="315">
        <v>5</v>
      </c>
      <c r="H224" s="315">
        <v>40</v>
      </c>
      <c r="J224" s="315">
        <v>60</v>
      </c>
      <c r="L224" s="315">
        <v>0</v>
      </c>
      <c r="N224" s="315">
        <v>48</v>
      </c>
      <c r="P224" s="315">
        <v>35</v>
      </c>
      <c r="Q224" s="316"/>
      <c r="R224" s="315">
        <v>0</v>
      </c>
      <c r="S224" s="315">
        <v>20</v>
      </c>
      <c r="T224" s="315">
        <v>20</v>
      </c>
      <c r="U224" s="315">
        <v>40</v>
      </c>
    </row>
    <row r="225" spans="1:21" x14ac:dyDescent="0.25">
      <c r="A225" s="315" t="s">
        <v>434</v>
      </c>
      <c r="B225" s="315" t="s">
        <v>396</v>
      </c>
      <c r="D225" s="315" t="s">
        <v>397</v>
      </c>
      <c r="F225" s="315">
        <v>9</v>
      </c>
      <c r="H225" s="315">
        <v>78</v>
      </c>
      <c r="J225" s="315">
        <v>22.000000000000004</v>
      </c>
      <c r="L225" s="315">
        <v>0</v>
      </c>
      <c r="N225" s="315">
        <v>27.999999999999996</v>
      </c>
      <c r="P225" s="315">
        <v>26</v>
      </c>
      <c r="Q225" s="316"/>
      <c r="R225" s="315">
        <v>33</v>
      </c>
      <c r="S225" s="315">
        <v>44.000000000000007</v>
      </c>
      <c r="T225" s="315">
        <v>55.999999999999993</v>
      </c>
      <c r="U225" s="315">
        <v>78</v>
      </c>
    </row>
    <row r="226" spans="1:21" x14ac:dyDescent="0.25">
      <c r="A226" s="315" t="s">
        <v>434</v>
      </c>
      <c r="B226" s="315" t="s">
        <v>398</v>
      </c>
      <c r="D226" s="315" t="s">
        <v>397</v>
      </c>
      <c r="F226" s="315">
        <v>11</v>
      </c>
      <c r="H226" s="315">
        <v>81.999999999999986</v>
      </c>
      <c r="J226" s="315">
        <v>9</v>
      </c>
      <c r="L226" s="315">
        <v>9</v>
      </c>
      <c r="N226" s="315">
        <v>24</v>
      </c>
      <c r="P226" s="315">
        <v>8</v>
      </c>
      <c r="Q226" s="316"/>
      <c r="R226" s="315">
        <v>45</v>
      </c>
      <c r="S226" s="315">
        <v>64</v>
      </c>
      <c r="T226" s="315">
        <v>81.999999999999986</v>
      </c>
      <c r="U226" s="315">
        <v>81.999999999999986</v>
      </c>
    </row>
    <row r="227" spans="1:21" x14ac:dyDescent="0.25">
      <c r="A227" s="315" t="s">
        <v>434</v>
      </c>
      <c r="B227" s="315" t="s">
        <v>399</v>
      </c>
      <c r="D227" s="315" t="s">
        <v>397</v>
      </c>
      <c r="F227" s="315">
        <v>9</v>
      </c>
      <c r="H227" s="315">
        <v>78</v>
      </c>
      <c r="J227" s="315">
        <v>22.000000000000004</v>
      </c>
      <c r="L227" s="315">
        <v>0</v>
      </c>
      <c r="N227" s="315">
        <v>32</v>
      </c>
      <c r="P227" s="315">
        <v>26</v>
      </c>
      <c r="Q227" s="316"/>
      <c r="R227" s="315">
        <v>33</v>
      </c>
      <c r="S227" s="315">
        <v>55.999999999999993</v>
      </c>
      <c r="T227" s="315">
        <v>55.999999999999993</v>
      </c>
      <c r="U227" s="315">
        <v>78</v>
      </c>
    </row>
    <row r="228" spans="1:21" x14ac:dyDescent="0.25">
      <c r="A228" s="315" t="s">
        <v>434</v>
      </c>
      <c r="B228" s="315" t="s">
        <v>400</v>
      </c>
      <c r="D228" s="315" t="s">
        <v>397</v>
      </c>
      <c r="F228" s="315">
        <v>5</v>
      </c>
      <c r="H228" s="315">
        <v>60</v>
      </c>
      <c r="J228" s="315">
        <v>0</v>
      </c>
      <c r="L228" s="315">
        <v>40</v>
      </c>
      <c r="N228" s="315">
        <v>24</v>
      </c>
      <c r="Q228" s="316"/>
      <c r="R228" s="315">
        <v>40</v>
      </c>
      <c r="S228" s="315">
        <v>40</v>
      </c>
      <c r="T228" s="315">
        <v>40</v>
      </c>
      <c r="U228" s="315">
        <v>60</v>
      </c>
    </row>
    <row r="229" spans="1:21" x14ac:dyDescent="0.25">
      <c r="A229" s="315" t="s">
        <v>434</v>
      </c>
      <c r="B229" s="315" t="s">
        <v>401</v>
      </c>
      <c r="D229" s="315" t="s">
        <v>402</v>
      </c>
      <c r="F229" s="315">
        <v>9</v>
      </c>
      <c r="H229" s="315">
        <v>44.000000000000007</v>
      </c>
      <c r="J229" s="315">
        <v>22.000000000000004</v>
      </c>
      <c r="L229" s="315">
        <v>33</v>
      </c>
      <c r="N229" s="315">
        <v>26</v>
      </c>
      <c r="P229" s="315">
        <v>20</v>
      </c>
      <c r="Q229" s="316"/>
      <c r="R229" s="315">
        <v>22.000000000000004</v>
      </c>
      <c r="S229" s="315">
        <v>44.000000000000007</v>
      </c>
      <c r="T229" s="315">
        <v>44.000000000000007</v>
      </c>
    </row>
    <row r="230" spans="1:21" x14ac:dyDescent="0.25">
      <c r="A230" s="315" t="s">
        <v>434</v>
      </c>
      <c r="B230" s="315" t="s">
        <v>403</v>
      </c>
      <c r="D230" s="315" t="s">
        <v>404</v>
      </c>
      <c r="F230" s="315">
        <v>7</v>
      </c>
      <c r="H230" s="315">
        <v>29</v>
      </c>
      <c r="J230" s="315">
        <v>29</v>
      </c>
      <c r="L230" s="315">
        <v>43</v>
      </c>
      <c r="N230" s="315">
        <v>32</v>
      </c>
      <c r="P230" s="315">
        <v>22.000000000000004</v>
      </c>
      <c r="Q230" s="316"/>
      <c r="R230" s="315">
        <v>0</v>
      </c>
      <c r="S230" s="315">
        <v>29</v>
      </c>
    </row>
    <row r="231" spans="1:21" x14ac:dyDescent="0.25">
      <c r="A231" s="315" t="s">
        <v>434</v>
      </c>
      <c r="B231" s="315" t="s">
        <v>405</v>
      </c>
      <c r="D231" s="315" t="s">
        <v>406</v>
      </c>
      <c r="F231" s="315">
        <v>4</v>
      </c>
      <c r="H231" s="315">
        <v>0</v>
      </c>
      <c r="J231" s="315">
        <v>0</v>
      </c>
      <c r="L231" s="315">
        <v>100</v>
      </c>
      <c r="Q231" s="316"/>
      <c r="R231" s="315">
        <v>0</v>
      </c>
    </row>
    <row r="232" spans="1:21" x14ac:dyDescent="0.25">
      <c r="A232" s="315" t="s">
        <v>434</v>
      </c>
      <c r="B232" s="315" t="s">
        <v>407</v>
      </c>
      <c r="D232" s="315" t="s">
        <v>408</v>
      </c>
      <c r="F232" s="315">
        <v>5</v>
      </c>
      <c r="H232" s="315">
        <v>0</v>
      </c>
      <c r="J232" s="315">
        <v>0</v>
      </c>
      <c r="L232" s="315">
        <v>100</v>
      </c>
      <c r="Q232" s="316"/>
    </row>
    <row r="233" spans="1:21" x14ac:dyDescent="0.25">
      <c r="Q233" s="316"/>
    </row>
    <row r="234" spans="1:21" x14ac:dyDescent="0.25">
      <c r="A234" s="315" t="s">
        <v>435</v>
      </c>
      <c r="B234" s="315" t="s">
        <v>410</v>
      </c>
      <c r="D234" s="315" t="s">
        <v>397</v>
      </c>
      <c r="F234" s="315">
        <v>15</v>
      </c>
      <c r="H234" s="315">
        <v>93.000000000000014</v>
      </c>
      <c r="J234" s="315">
        <v>0</v>
      </c>
      <c r="L234" s="315">
        <v>7</v>
      </c>
      <c r="N234" s="315">
        <v>31</v>
      </c>
      <c r="Q234" s="316"/>
      <c r="R234" s="315">
        <v>33</v>
      </c>
      <c r="S234" s="315">
        <v>80</v>
      </c>
      <c r="T234" s="315">
        <v>93.000000000000014</v>
      </c>
      <c r="U234" s="315">
        <v>93.000000000000014</v>
      </c>
    </row>
    <row r="235" spans="1:21" x14ac:dyDescent="0.25">
      <c r="A235" s="315" t="s">
        <v>435</v>
      </c>
      <c r="B235" s="315" t="s">
        <v>396</v>
      </c>
      <c r="D235" s="315" t="s">
        <v>397</v>
      </c>
      <c r="F235" s="315">
        <v>11</v>
      </c>
      <c r="H235" s="315">
        <v>100</v>
      </c>
      <c r="J235" s="315">
        <v>0</v>
      </c>
      <c r="L235" s="315">
        <v>0</v>
      </c>
      <c r="N235" s="315">
        <v>27.999999999999996</v>
      </c>
      <c r="Q235" s="316"/>
      <c r="R235" s="315">
        <v>36</v>
      </c>
      <c r="S235" s="315">
        <v>81.999999999999986</v>
      </c>
      <c r="T235" s="315">
        <v>100</v>
      </c>
      <c r="U235" s="315">
        <v>100</v>
      </c>
    </row>
    <row r="236" spans="1:21" x14ac:dyDescent="0.25">
      <c r="A236" s="315" t="s">
        <v>435</v>
      </c>
      <c r="B236" s="315" t="s">
        <v>398</v>
      </c>
      <c r="D236" s="315" t="s">
        <v>397</v>
      </c>
      <c r="F236" s="315">
        <v>15</v>
      </c>
      <c r="H236" s="315">
        <v>93.000000000000014</v>
      </c>
      <c r="J236" s="315">
        <v>0</v>
      </c>
      <c r="L236" s="315">
        <v>7</v>
      </c>
      <c r="N236" s="315">
        <v>30</v>
      </c>
      <c r="Q236" s="316"/>
      <c r="R236" s="315">
        <v>27.000000000000004</v>
      </c>
      <c r="S236" s="315">
        <v>67</v>
      </c>
      <c r="T236" s="315">
        <v>93.000000000000014</v>
      </c>
      <c r="U236" s="315">
        <v>93.000000000000014</v>
      </c>
    </row>
    <row r="237" spans="1:21" x14ac:dyDescent="0.25">
      <c r="A237" s="315" t="s">
        <v>435</v>
      </c>
      <c r="B237" s="315" t="s">
        <v>399</v>
      </c>
      <c r="D237" s="315" t="s">
        <v>397</v>
      </c>
      <c r="F237" s="315">
        <v>12</v>
      </c>
      <c r="H237" s="315">
        <v>100</v>
      </c>
      <c r="J237" s="315">
        <v>0</v>
      </c>
      <c r="L237" s="315">
        <v>0</v>
      </c>
      <c r="N237" s="315">
        <v>24</v>
      </c>
      <c r="Q237" s="316"/>
      <c r="R237" s="315">
        <v>58</v>
      </c>
      <c r="S237" s="315">
        <v>91.999999999999986</v>
      </c>
      <c r="T237" s="315">
        <v>100</v>
      </c>
      <c r="U237" s="315">
        <v>100</v>
      </c>
    </row>
    <row r="238" spans="1:21" x14ac:dyDescent="0.25">
      <c r="A238" s="315" t="s">
        <v>435</v>
      </c>
      <c r="B238" s="315" t="s">
        <v>400</v>
      </c>
      <c r="D238" s="315" t="s">
        <v>397</v>
      </c>
      <c r="F238" s="315">
        <v>12</v>
      </c>
      <c r="H238" s="315">
        <v>100</v>
      </c>
      <c r="J238" s="315">
        <v>0</v>
      </c>
      <c r="L238" s="315">
        <v>0</v>
      </c>
      <c r="N238" s="315">
        <v>30</v>
      </c>
      <c r="Q238" s="316"/>
      <c r="R238" s="315">
        <v>33</v>
      </c>
      <c r="S238" s="315">
        <v>83.000000000000014</v>
      </c>
      <c r="T238" s="315">
        <v>100</v>
      </c>
      <c r="U238" s="315">
        <v>100</v>
      </c>
    </row>
    <row r="239" spans="1:21" x14ac:dyDescent="0.25">
      <c r="A239" s="315" t="s">
        <v>435</v>
      </c>
      <c r="B239" s="315" t="s">
        <v>401</v>
      </c>
      <c r="D239" s="315" t="s">
        <v>402</v>
      </c>
      <c r="F239" s="315">
        <v>10</v>
      </c>
      <c r="H239" s="315">
        <v>90</v>
      </c>
      <c r="J239" s="315">
        <v>0</v>
      </c>
      <c r="L239" s="315">
        <v>10</v>
      </c>
      <c r="N239" s="315">
        <v>24</v>
      </c>
      <c r="Q239" s="316"/>
      <c r="R239" s="315">
        <v>50</v>
      </c>
      <c r="S239" s="315">
        <v>70</v>
      </c>
      <c r="T239" s="315">
        <v>90</v>
      </c>
    </row>
    <row r="240" spans="1:21" x14ac:dyDescent="0.25">
      <c r="A240" s="315" t="s">
        <v>435</v>
      </c>
      <c r="B240" s="315" t="s">
        <v>403</v>
      </c>
      <c r="D240" s="315" t="s">
        <v>404</v>
      </c>
      <c r="F240" s="315">
        <v>22.000000000000004</v>
      </c>
      <c r="H240" s="315">
        <v>86</v>
      </c>
      <c r="J240" s="315">
        <v>5</v>
      </c>
      <c r="L240" s="315">
        <v>9</v>
      </c>
      <c r="N240" s="315">
        <v>27.999999999999996</v>
      </c>
      <c r="P240" s="315">
        <v>8</v>
      </c>
      <c r="Q240" s="316"/>
      <c r="R240" s="315">
        <v>36</v>
      </c>
      <c r="S240" s="315">
        <v>86</v>
      </c>
    </row>
    <row r="241" spans="1:21" x14ac:dyDescent="0.25">
      <c r="A241" s="315" t="s">
        <v>435</v>
      </c>
      <c r="B241" s="315" t="s">
        <v>405</v>
      </c>
      <c r="D241" s="315" t="s">
        <v>406</v>
      </c>
      <c r="F241" s="315">
        <v>11</v>
      </c>
      <c r="H241" s="315">
        <v>45</v>
      </c>
      <c r="J241" s="315">
        <v>0</v>
      </c>
      <c r="L241" s="315">
        <v>55</v>
      </c>
      <c r="N241" s="315">
        <v>24</v>
      </c>
      <c r="Q241" s="316"/>
      <c r="R241" s="315">
        <v>45</v>
      </c>
    </row>
    <row r="242" spans="1:21" x14ac:dyDescent="0.25">
      <c r="A242" s="315" t="s">
        <v>435</v>
      </c>
      <c r="B242" s="315" t="s">
        <v>407</v>
      </c>
      <c r="D242" s="315" t="s">
        <v>408</v>
      </c>
      <c r="F242" s="315">
        <v>11</v>
      </c>
      <c r="H242" s="315">
        <v>9</v>
      </c>
      <c r="J242" s="315">
        <v>9</v>
      </c>
      <c r="L242" s="315">
        <v>81.999999999999986</v>
      </c>
      <c r="N242" s="315">
        <v>8</v>
      </c>
      <c r="P242" s="315">
        <v>8</v>
      </c>
      <c r="Q242" s="316"/>
    </row>
    <row r="243" spans="1:21" x14ac:dyDescent="0.25">
      <c r="Q243" s="316"/>
    </row>
    <row r="244" spans="1:21" x14ac:dyDescent="0.25">
      <c r="A244" s="315" t="s">
        <v>436</v>
      </c>
      <c r="B244" s="315" t="s">
        <v>410</v>
      </c>
      <c r="D244" s="315" t="s">
        <v>397</v>
      </c>
      <c r="F244" s="315">
        <v>5</v>
      </c>
      <c r="H244" s="315">
        <v>40</v>
      </c>
      <c r="J244" s="315">
        <v>60</v>
      </c>
      <c r="L244" s="315">
        <v>0</v>
      </c>
      <c r="N244" s="315">
        <v>20</v>
      </c>
      <c r="P244" s="315">
        <v>25</v>
      </c>
      <c r="Q244" s="316"/>
      <c r="R244" s="315">
        <v>40</v>
      </c>
      <c r="S244" s="315">
        <v>40</v>
      </c>
      <c r="T244" s="315">
        <v>40</v>
      </c>
      <c r="U244" s="315">
        <v>40</v>
      </c>
    </row>
    <row r="245" spans="1:21" x14ac:dyDescent="0.25">
      <c r="A245" s="315" t="s">
        <v>436</v>
      </c>
      <c r="B245" s="315" t="s">
        <v>396</v>
      </c>
      <c r="D245" s="315" t="s">
        <v>397</v>
      </c>
      <c r="F245" s="315">
        <v>2</v>
      </c>
      <c r="H245" s="315">
        <v>0</v>
      </c>
      <c r="J245" s="315">
        <v>50</v>
      </c>
      <c r="L245" s="315">
        <v>50</v>
      </c>
      <c r="P245" s="315">
        <v>8</v>
      </c>
      <c r="Q245" s="316"/>
      <c r="R245" s="315">
        <v>0</v>
      </c>
      <c r="S245" s="315">
        <v>0</v>
      </c>
      <c r="T245" s="315">
        <v>0</v>
      </c>
      <c r="U245" s="315">
        <v>0</v>
      </c>
    </row>
    <row r="246" spans="1:21" x14ac:dyDescent="0.25">
      <c r="A246" s="315" t="s">
        <v>436</v>
      </c>
      <c r="B246" s="315" t="s">
        <v>398</v>
      </c>
      <c r="D246" s="315" t="s">
        <v>397</v>
      </c>
      <c r="F246" s="315">
        <v>3</v>
      </c>
      <c r="H246" s="315">
        <v>67</v>
      </c>
      <c r="J246" s="315">
        <v>33</v>
      </c>
      <c r="L246" s="315">
        <v>0</v>
      </c>
      <c r="N246" s="315">
        <v>22.000000000000004</v>
      </c>
      <c r="P246" s="315">
        <v>20</v>
      </c>
      <c r="Q246" s="316"/>
      <c r="R246" s="315">
        <v>67</v>
      </c>
      <c r="S246" s="315">
        <v>67</v>
      </c>
      <c r="T246" s="315">
        <v>67</v>
      </c>
      <c r="U246" s="315">
        <v>67</v>
      </c>
    </row>
    <row r="247" spans="1:21" x14ac:dyDescent="0.25">
      <c r="A247" s="315" t="s">
        <v>436</v>
      </c>
      <c r="B247" s="315" t="s">
        <v>399</v>
      </c>
      <c r="D247" s="315" t="s">
        <v>397</v>
      </c>
      <c r="F247" s="315">
        <v>2</v>
      </c>
      <c r="H247" s="315">
        <v>50</v>
      </c>
      <c r="J247" s="315">
        <v>50</v>
      </c>
      <c r="L247" s="315">
        <v>0</v>
      </c>
      <c r="N247" s="315">
        <v>24</v>
      </c>
      <c r="P247" s="315">
        <v>32</v>
      </c>
      <c r="Q247" s="316"/>
      <c r="R247" s="315">
        <v>50</v>
      </c>
      <c r="S247" s="315">
        <v>50</v>
      </c>
      <c r="T247" s="315">
        <v>50</v>
      </c>
      <c r="U247" s="315">
        <v>50</v>
      </c>
    </row>
    <row r="248" spans="1:21" x14ac:dyDescent="0.25">
      <c r="A248" s="315" t="s">
        <v>436</v>
      </c>
      <c r="B248" s="315" t="s">
        <v>400</v>
      </c>
      <c r="D248" s="315" t="s">
        <v>397</v>
      </c>
      <c r="F248" s="315">
        <v>2</v>
      </c>
      <c r="H248" s="315">
        <v>50</v>
      </c>
      <c r="J248" s="315">
        <v>0</v>
      </c>
      <c r="L248" s="315">
        <v>50</v>
      </c>
      <c r="N248" s="315">
        <v>27.999999999999996</v>
      </c>
      <c r="Q248" s="316"/>
      <c r="R248" s="315">
        <v>0</v>
      </c>
      <c r="S248" s="315">
        <v>50</v>
      </c>
      <c r="T248" s="315">
        <v>50</v>
      </c>
      <c r="U248" s="315">
        <v>50</v>
      </c>
    </row>
    <row r="249" spans="1:21" x14ac:dyDescent="0.25">
      <c r="A249" s="315" t="s">
        <v>436</v>
      </c>
      <c r="B249" s="315" t="s">
        <v>401</v>
      </c>
      <c r="D249" s="315" t="s">
        <v>402</v>
      </c>
      <c r="F249" s="315">
        <v>3</v>
      </c>
      <c r="H249" s="315">
        <v>100</v>
      </c>
      <c r="J249" s="315">
        <v>0</v>
      </c>
      <c r="L249" s="315">
        <v>0</v>
      </c>
      <c r="N249" s="315">
        <v>24</v>
      </c>
      <c r="Q249" s="316"/>
      <c r="R249" s="315">
        <v>67</v>
      </c>
      <c r="S249" s="315">
        <v>67</v>
      </c>
      <c r="T249" s="315">
        <v>100</v>
      </c>
    </row>
    <row r="250" spans="1:21" x14ac:dyDescent="0.25">
      <c r="A250" s="315" t="s">
        <v>436</v>
      </c>
      <c r="B250" s="315" t="s">
        <v>405</v>
      </c>
      <c r="D250" s="315" t="s">
        <v>406</v>
      </c>
      <c r="F250" s="315">
        <v>3</v>
      </c>
      <c r="H250" s="315">
        <v>0</v>
      </c>
      <c r="J250" s="315">
        <v>33</v>
      </c>
      <c r="L250" s="315">
        <v>67</v>
      </c>
      <c r="P250" s="315">
        <v>20</v>
      </c>
      <c r="Q250" s="316"/>
      <c r="R250" s="315">
        <v>0</v>
      </c>
    </row>
    <row r="251" spans="1:21" x14ac:dyDescent="0.25">
      <c r="A251" s="315" t="s">
        <v>436</v>
      </c>
      <c r="B251" s="315" t="s">
        <v>407</v>
      </c>
      <c r="D251" s="315" t="s">
        <v>408</v>
      </c>
      <c r="F251" s="315">
        <v>3</v>
      </c>
      <c r="H251" s="315">
        <v>0</v>
      </c>
      <c r="J251" s="315">
        <v>0</v>
      </c>
      <c r="L251" s="315">
        <v>100</v>
      </c>
      <c r="Q251" s="316"/>
    </row>
    <row r="252" spans="1:21" x14ac:dyDescent="0.25">
      <c r="Q252" s="316"/>
    </row>
    <row r="253" spans="1:21" x14ac:dyDescent="0.25">
      <c r="A253" s="315" t="s">
        <v>437</v>
      </c>
      <c r="B253" s="315" t="s">
        <v>407</v>
      </c>
      <c r="D253" s="315" t="s">
        <v>408</v>
      </c>
      <c r="F253" s="315">
        <v>2</v>
      </c>
      <c r="H253" s="315">
        <v>0</v>
      </c>
      <c r="J253" s="315">
        <v>0</v>
      </c>
      <c r="L253" s="315">
        <v>100</v>
      </c>
      <c r="Q253" s="316"/>
    </row>
    <row r="254" spans="1:21" x14ac:dyDescent="0.25">
      <c r="Q254" s="316"/>
    </row>
    <row r="255" spans="1:21" x14ac:dyDescent="0.25">
      <c r="A255" s="315" t="s">
        <v>438</v>
      </c>
      <c r="B255" s="315" t="s">
        <v>403</v>
      </c>
      <c r="D255" s="315" t="s">
        <v>404</v>
      </c>
      <c r="F255" s="315">
        <v>1</v>
      </c>
      <c r="H255" s="315">
        <v>0</v>
      </c>
      <c r="J255" s="315">
        <v>0</v>
      </c>
      <c r="L255" s="315">
        <v>100</v>
      </c>
      <c r="Q255" s="316"/>
      <c r="R255" s="315">
        <v>0</v>
      </c>
      <c r="S255" s="315">
        <v>0</v>
      </c>
    </row>
    <row r="256" spans="1:21" x14ac:dyDescent="0.25">
      <c r="A256" s="315" t="s">
        <v>438</v>
      </c>
      <c r="B256" s="315" t="s">
        <v>405</v>
      </c>
      <c r="D256" s="315" t="s">
        <v>406</v>
      </c>
      <c r="F256" s="315">
        <v>1</v>
      </c>
      <c r="H256" s="315">
        <v>0</v>
      </c>
      <c r="J256" s="315">
        <v>0</v>
      </c>
      <c r="L256" s="315">
        <v>100</v>
      </c>
      <c r="Q256" s="316"/>
      <c r="R256" s="315">
        <v>0</v>
      </c>
    </row>
    <row r="257" spans="1:21" x14ac:dyDescent="0.25">
      <c r="Q257" s="316"/>
    </row>
    <row r="258" spans="1:21" x14ac:dyDescent="0.25">
      <c r="A258" s="315" t="s">
        <v>439</v>
      </c>
      <c r="B258" s="315" t="s">
        <v>410</v>
      </c>
      <c r="D258" s="315" t="s">
        <v>397</v>
      </c>
      <c r="F258" s="315">
        <v>8</v>
      </c>
      <c r="H258" s="315">
        <v>38</v>
      </c>
      <c r="J258" s="315">
        <v>50</v>
      </c>
      <c r="L258" s="315">
        <v>13</v>
      </c>
      <c r="N258" s="315">
        <v>52</v>
      </c>
      <c r="P258" s="315">
        <v>36</v>
      </c>
      <c r="Q258" s="316"/>
      <c r="R258" s="315">
        <v>0</v>
      </c>
      <c r="S258" s="315">
        <v>0</v>
      </c>
      <c r="T258" s="315">
        <v>13</v>
      </c>
      <c r="U258" s="315">
        <v>38</v>
      </c>
    </row>
    <row r="259" spans="1:21" x14ac:dyDescent="0.25">
      <c r="A259" s="315" t="s">
        <v>439</v>
      </c>
      <c r="B259" s="315" t="s">
        <v>396</v>
      </c>
      <c r="D259" s="315" t="s">
        <v>397</v>
      </c>
      <c r="F259" s="315">
        <v>10</v>
      </c>
      <c r="H259" s="315">
        <v>60</v>
      </c>
      <c r="J259" s="315">
        <v>20</v>
      </c>
      <c r="L259" s="315">
        <v>20</v>
      </c>
      <c r="N259" s="315">
        <v>44.000000000000007</v>
      </c>
      <c r="P259" s="315">
        <v>34</v>
      </c>
      <c r="Q259" s="316"/>
      <c r="R259" s="315">
        <v>10</v>
      </c>
      <c r="S259" s="315">
        <v>20</v>
      </c>
      <c r="T259" s="315">
        <v>40</v>
      </c>
      <c r="U259" s="315">
        <v>60</v>
      </c>
    </row>
    <row r="260" spans="1:21" x14ac:dyDescent="0.25">
      <c r="A260" s="315" t="s">
        <v>439</v>
      </c>
      <c r="B260" s="315" t="s">
        <v>398</v>
      </c>
      <c r="D260" s="315" t="s">
        <v>397</v>
      </c>
      <c r="F260" s="315">
        <v>7</v>
      </c>
      <c r="H260" s="315">
        <v>57</v>
      </c>
      <c r="J260" s="315">
        <v>0</v>
      </c>
      <c r="L260" s="315">
        <v>43</v>
      </c>
      <c r="N260" s="315">
        <v>32</v>
      </c>
      <c r="Q260" s="316"/>
      <c r="R260" s="315">
        <v>29</v>
      </c>
      <c r="S260" s="315">
        <v>29</v>
      </c>
      <c r="T260" s="315">
        <v>43</v>
      </c>
      <c r="U260" s="315">
        <v>57</v>
      </c>
    </row>
    <row r="261" spans="1:21" x14ac:dyDescent="0.25">
      <c r="A261" s="315" t="s">
        <v>439</v>
      </c>
      <c r="B261" s="315" t="s">
        <v>399</v>
      </c>
      <c r="D261" s="315" t="s">
        <v>397</v>
      </c>
      <c r="F261" s="315">
        <v>10</v>
      </c>
      <c r="H261" s="315">
        <v>70</v>
      </c>
      <c r="J261" s="315">
        <v>10</v>
      </c>
      <c r="L261" s="315">
        <v>20</v>
      </c>
      <c r="N261" s="315">
        <v>36</v>
      </c>
      <c r="P261" s="315">
        <v>44.000000000000007</v>
      </c>
      <c r="Q261" s="316"/>
      <c r="R261" s="315">
        <v>20</v>
      </c>
      <c r="S261" s="315">
        <v>40</v>
      </c>
      <c r="T261" s="315">
        <v>50</v>
      </c>
      <c r="U261" s="315">
        <v>70</v>
      </c>
    </row>
    <row r="262" spans="1:21" x14ac:dyDescent="0.25">
      <c r="A262" s="315" t="s">
        <v>439</v>
      </c>
      <c r="B262" s="315" t="s">
        <v>400</v>
      </c>
      <c r="D262" s="315" t="s">
        <v>397</v>
      </c>
      <c r="F262" s="315">
        <v>12</v>
      </c>
      <c r="H262" s="315">
        <v>91.999999999999986</v>
      </c>
      <c r="J262" s="315">
        <v>0</v>
      </c>
      <c r="L262" s="315">
        <v>8</v>
      </c>
      <c r="N262" s="315">
        <v>27.999999999999996</v>
      </c>
      <c r="Q262" s="316"/>
      <c r="R262" s="315">
        <v>42</v>
      </c>
      <c r="S262" s="315">
        <v>75</v>
      </c>
      <c r="T262" s="315">
        <v>91.999999999999986</v>
      </c>
      <c r="U262" s="315">
        <v>91.999999999999986</v>
      </c>
    </row>
    <row r="263" spans="1:21" x14ac:dyDescent="0.25">
      <c r="A263" s="315" t="s">
        <v>439</v>
      </c>
      <c r="B263" s="315" t="s">
        <v>401</v>
      </c>
      <c r="D263" s="315" t="s">
        <v>402</v>
      </c>
      <c r="F263" s="315">
        <v>8</v>
      </c>
      <c r="H263" s="315">
        <v>75</v>
      </c>
      <c r="J263" s="315">
        <v>13</v>
      </c>
      <c r="L263" s="315">
        <v>13</v>
      </c>
      <c r="N263" s="315">
        <v>24</v>
      </c>
      <c r="P263" s="315">
        <v>20</v>
      </c>
      <c r="Q263" s="316"/>
      <c r="R263" s="315">
        <v>50</v>
      </c>
      <c r="S263" s="315">
        <v>75</v>
      </c>
      <c r="T263" s="315">
        <v>75</v>
      </c>
    </row>
    <row r="264" spans="1:21" x14ac:dyDescent="0.25">
      <c r="A264" s="315" t="s">
        <v>439</v>
      </c>
      <c r="B264" s="315" t="s">
        <v>403</v>
      </c>
      <c r="D264" s="315" t="s">
        <v>404</v>
      </c>
      <c r="F264" s="315">
        <v>6</v>
      </c>
      <c r="H264" s="315">
        <v>67</v>
      </c>
      <c r="J264" s="315">
        <v>0</v>
      </c>
      <c r="L264" s="315">
        <v>33</v>
      </c>
      <c r="N264" s="315">
        <v>36</v>
      </c>
      <c r="Q264" s="316"/>
      <c r="R264" s="315">
        <v>0</v>
      </c>
      <c r="S264" s="315">
        <v>67</v>
      </c>
    </row>
    <row r="265" spans="1:21" x14ac:dyDescent="0.25">
      <c r="A265" s="315" t="s">
        <v>439</v>
      </c>
      <c r="B265" s="315" t="s">
        <v>405</v>
      </c>
      <c r="D265" s="315" t="s">
        <v>406</v>
      </c>
      <c r="F265" s="315">
        <v>5</v>
      </c>
      <c r="H265" s="315">
        <v>20</v>
      </c>
      <c r="J265" s="315">
        <v>0</v>
      </c>
      <c r="L265" s="315">
        <v>80</v>
      </c>
      <c r="N265" s="315">
        <v>24</v>
      </c>
      <c r="Q265" s="316"/>
      <c r="R265" s="315">
        <v>20</v>
      </c>
    </row>
    <row r="266" spans="1:21" x14ac:dyDescent="0.25">
      <c r="A266" s="315" t="s">
        <v>439</v>
      </c>
      <c r="B266" s="315" t="s">
        <v>407</v>
      </c>
      <c r="D266" s="315" t="s">
        <v>408</v>
      </c>
      <c r="F266" s="315">
        <v>7</v>
      </c>
      <c r="H266" s="315">
        <v>0</v>
      </c>
      <c r="J266" s="315">
        <v>0</v>
      </c>
      <c r="L266" s="315">
        <v>100</v>
      </c>
      <c r="Q266" s="316"/>
    </row>
    <row r="267" spans="1:21" x14ac:dyDescent="0.25">
      <c r="Q267" s="316"/>
    </row>
    <row r="268" spans="1:21" x14ac:dyDescent="0.25">
      <c r="A268" s="322" t="s">
        <v>416</v>
      </c>
      <c r="B268" s="323" t="s">
        <v>410</v>
      </c>
      <c r="C268" s="323"/>
      <c r="D268" s="323" t="s">
        <v>397</v>
      </c>
      <c r="E268" s="323"/>
      <c r="F268" s="323">
        <v>79</v>
      </c>
      <c r="G268" s="323"/>
      <c r="H268" s="323">
        <v>73</v>
      </c>
      <c r="I268" s="323"/>
      <c r="J268" s="323">
        <v>16</v>
      </c>
      <c r="K268" s="323"/>
      <c r="L268" s="323">
        <v>10</v>
      </c>
      <c r="M268" s="323"/>
      <c r="N268" s="323">
        <v>27.999999999999996</v>
      </c>
      <c r="O268" s="323"/>
      <c r="P268" s="323">
        <v>33</v>
      </c>
      <c r="Q268" s="324"/>
      <c r="R268" s="323">
        <v>33</v>
      </c>
      <c r="S268" s="323">
        <v>54.000000000000007</v>
      </c>
      <c r="T268" s="323">
        <v>65</v>
      </c>
      <c r="U268" s="323">
        <v>73</v>
      </c>
    </row>
    <row r="269" spans="1:21" x14ac:dyDescent="0.25">
      <c r="A269" s="323"/>
      <c r="B269" s="323" t="s">
        <v>396</v>
      </c>
      <c r="C269" s="323"/>
      <c r="D269" s="323" t="s">
        <v>397</v>
      </c>
      <c r="E269" s="323"/>
      <c r="F269" s="323">
        <v>77</v>
      </c>
      <c r="G269" s="323"/>
      <c r="H269" s="323">
        <v>73</v>
      </c>
      <c r="I269" s="323"/>
      <c r="J269" s="323">
        <v>9</v>
      </c>
      <c r="K269" s="323"/>
      <c r="L269" s="323">
        <v>18</v>
      </c>
      <c r="M269" s="323"/>
      <c r="N269" s="323">
        <v>27.999999999999996</v>
      </c>
      <c r="O269" s="323"/>
      <c r="P269" s="323">
        <v>22.999999999999996</v>
      </c>
      <c r="Q269" s="324"/>
      <c r="R269" s="323">
        <v>30</v>
      </c>
      <c r="S269" s="323">
        <v>49.000000000000007</v>
      </c>
      <c r="T269" s="323">
        <v>66</v>
      </c>
      <c r="U269" s="323">
        <v>73</v>
      </c>
    </row>
    <row r="270" spans="1:21" x14ac:dyDescent="0.25">
      <c r="A270" s="323"/>
      <c r="B270" s="323" t="s">
        <v>398</v>
      </c>
      <c r="C270" s="323"/>
      <c r="D270" s="323" t="s">
        <v>397</v>
      </c>
      <c r="E270" s="323"/>
      <c r="F270" s="323">
        <v>63</v>
      </c>
      <c r="G270" s="323"/>
      <c r="H270" s="323">
        <v>71</v>
      </c>
      <c r="I270" s="323"/>
      <c r="J270" s="323">
        <v>8</v>
      </c>
      <c r="K270" s="323"/>
      <c r="L270" s="323">
        <v>21</v>
      </c>
      <c r="M270" s="323"/>
      <c r="N270" s="323">
        <v>27.999999999999996</v>
      </c>
      <c r="O270" s="323"/>
      <c r="P270" s="323">
        <v>22.000000000000004</v>
      </c>
      <c r="Q270" s="324"/>
      <c r="R270" s="323">
        <v>29</v>
      </c>
      <c r="S270" s="323">
        <v>50.999999999999993</v>
      </c>
      <c r="T270" s="323">
        <v>67</v>
      </c>
      <c r="U270" s="323">
        <v>71</v>
      </c>
    </row>
    <row r="271" spans="1:21" x14ac:dyDescent="0.25">
      <c r="A271" s="323"/>
      <c r="B271" s="323" t="s">
        <v>399</v>
      </c>
      <c r="C271" s="323"/>
      <c r="D271" s="323" t="s">
        <v>397</v>
      </c>
      <c r="E271" s="323"/>
      <c r="F271" s="323">
        <v>71</v>
      </c>
      <c r="G271" s="323"/>
      <c r="H271" s="323">
        <v>79</v>
      </c>
      <c r="I271" s="323"/>
      <c r="J271" s="323">
        <v>8</v>
      </c>
      <c r="K271" s="323"/>
      <c r="L271" s="323">
        <v>13</v>
      </c>
      <c r="M271" s="323"/>
      <c r="N271" s="323">
        <v>27.999999999999996</v>
      </c>
      <c r="O271" s="323"/>
      <c r="P271" s="323">
        <v>22.999999999999996</v>
      </c>
      <c r="Q271" s="324"/>
      <c r="R271" s="323">
        <v>32</v>
      </c>
      <c r="S271" s="323">
        <v>61</v>
      </c>
      <c r="T271" s="323">
        <v>72</v>
      </c>
      <c r="U271" s="323">
        <v>79</v>
      </c>
    </row>
    <row r="272" spans="1:21" x14ac:dyDescent="0.25">
      <c r="A272" s="323"/>
      <c r="B272" s="323" t="s">
        <v>400</v>
      </c>
      <c r="C272" s="323"/>
      <c r="D272" s="323" t="s">
        <v>397</v>
      </c>
      <c r="E272" s="323"/>
      <c r="F272" s="323">
        <v>71</v>
      </c>
      <c r="G272" s="323"/>
      <c r="H272" s="323">
        <v>72</v>
      </c>
      <c r="I272" s="323"/>
      <c r="J272" s="323">
        <v>13</v>
      </c>
      <c r="K272" s="323"/>
      <c r="L272" s="323">
        <v>15</v>
      </c>
      <c r="M272" s="323"/>
      <c r="N272" s="323">
        <v>27.999999999999996</v>
      </c>
      <c r="O272" s="323"/>
      <c r="P272" s="323">
        <v>20</v>
      </c>
      <c r="Q272" s="324"/>
      <c r="R272" s="323">
        <v>27.999999999999996</v>
      </c>
      <c r="S272" s="323">
        <v>52</v>
      </c>
      <c r="T272" s="323">
        <v>66</v>
      </c>
      <c r="U272" s="323">
        <v>72</v>
      </c>
    </row>
    <row r="273" spans="1:21" x14ac:dyDescent="0.25">
      <c r="A273" s="323"/>
      <c r="B273" s="323" t="s">
        <v>401</v>
      </c>
      <c r="C273" s="323"/>
      <c r="D273" s="323" t="s">
        <v>402</v>
      </c>
      <c r="E273" s="323"/>
      <c r="F273" s="323">
        <v>68</v>
      </c>
      <c r="G273" s="323"/>
      <c r="H273" s="323">
        <v>69</v>
      </c>
      <c r="I273" s="323"/>
      <c r="J273" s="323">
        <v>10</v>
      </c>
      <c r="K273" s="323"/>
      <c r="L273" s="323">
        <v>21</v>
      </c>
      <c r="M273" s="323"/>
      <c r="N273" s="323">
        <v>24</v>
      </c>
      <c r="O273" s="323"/>
      <c r="P273" s="323">
        <v>22.000000000000004</v>
      </c>
      <c r="Q273" s="324"/>
      <c r="R273" s="323">
        <v>43</v>
      </c>
      <c r="S273" s="323">
        <v>57</v>
      </c>
      <c r="T273" s="323">
        <v>69</v>
      </c>
      <c r="U273" s="323"/>
    </row>
    <row r="274" spans="1:21" x14ac:dyDescent="0.25">
      <c r="A274" s="323"/>
      <c r="B274" s="323" t="s">
        <v>403</v>
      </c>
      <c r="C274" s="323"/>
      <c r="D274" s="323" t="s">
        <v>404</v>
      </c>
      <c r="E274" s="323"/>
      <c r="F274" s="323">
        <v>67</v>
      </c>
      <c r="G274" s="323"/>
      <c r="H274" s="323">
        <v>54.000000000000007</v>
      </c>
      <c r="I274" s="323"/>
      <c r="J274" s="323">
        <v>9</v>
      </c>
      <c r="K274" s="323"/>
      <c r="L274" s="323">
        <v>37</v>
      </c>
      <c r="M274" s="323"/>
      <c r="N274" s="323">
        <v>26</v>
      </c>
      <c r="O274" s="323"/>
      <c r="P274" s="323">
        <v>25</v>
      </c>
      <c r="Q274" s="324"/>
      <c r="R274" s="323">
        <v>27.000000000000004</v>
      </c>
      <c r="S274" s="323">
        <v>54.000000000000007</v>
      </c>
      <c r="T274" s="323"/>
      <c r="U274" s="323"/>
    </row>
    <row r="275" spans="1:21" x14ac:dyDescent="0.25">
      <c r="A275" s="323"/>
      <c r="B275" s="323" t="s">
        <v>405</v>
      </c>
      <c r="C275" s="323"/>
      <c r="D275" s="323" t="s">
        <v>406</v>
      </c>
      <c r="E275" s="323"/>
      <c r="F275" s="323">
        <v>63</v>
      </c>
      <c r="G275" s="323"/>
      <c r="H275" s="323">
        <v>19</v>
      </c>
      <c r="I275" s="323"/>
      <c r="J275" s="323">
        <v>10</v>
      </c>
      <c r="K275" s="323"/>
      <c r="L275" s="323">
        <v>71</v>
      </c>
      <c r="M275" s="323"/>
      <c r="N275" s="323">
        <v>24</v>
      </c>
      <c r="O275" s="323"/>
      <c r="P275" s="323">
        <v>15</v>
      </c>
      <c r="Q275" s="324"/>
      <c r="R275" s="323">
        <v>19</v>
      </c>
      <c r="S275" s="323"/>
      <c r="T275" s="323"/>
      <c r="U275" s="323"/>
    </row>
    <row r="276" spans="1:21" x14ac:dyDescent="0.25">
      <c r="A276" s="323"/>
      <c r="B276" s="323" t="s">
        <v>407</v>
      </c>
      <c r="C276" s="323"/>
      <c r="D276" s="323" t="s">
        <v>408</v>
      </c>
      <c r="E276" s="323"/>
      <c r="F276" s="323">
        <v>71</v>
      </c>
      <c r="G276" s="323"/>
      <c r="H276" s="323">
        <v>3</v>
      </c>
      <c r="I276" s="323"/>
      <c r="J276" s="323">
        <v>3</v>
      </c>
      <c r="K276" s="323"/>
      <c r="L276" s="323">
        <v>94</v>
      </c>
      <c r="M276" s="323"/>
      <c r="N276" s="323">
        <v>8</v>
      </c>
      <c r="O276" s="323"/>
      <c r="P276" s="323">
        <v>8</v>
      </c>
      <c r="Q276" s="324"/>
      <c r="R276" s="323"/>
      <c r="S276" s="323"/>
      <c r="T276" s="323"/>
      <c r="U276" s="323"/>
    </row>
    <row r="277" spans="1:21" x14ac:dyDescent="0.25">
      <c r="A277" s="323"/>
      <c r="B277" s="323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4"/>
      <c r="R277" s="323"/>
      <c r="S277" s="323"/>
      <c r="T277" s="323"/>
      <c r="U277" s="323"/>
    </row>
    <row r="278" spans="1:21" ht="14.5" x14ac:dyDescent="0.35">
      <c r="A278" s="321" t="s">
        <v>123</v>
      </c>
      <c r="Q278" s="316"/>
    </row>
    <row r="279" spans="1:21" x14ac:dyDescent="0.25">
      <c r="A279" s="315" t="s">
        <v>440</v>
      </c>
      <c r="B279" s="315" t="s">
        <v>400</v>
      </c>
      <c r="D279" s="315" t="s">
        <v>397</v>
      </c>
      <c r="F279" s="315">
        <v>1</v>
      </c>
      <c r="H279" s="315">
        <v>100</v>
      </c>
      <c r="J279" s="315">
        <v>0</v>
      </c>
      <c r="L279" s="315">
        <v>0</v>
      </c>
      <c r="N279" s="315">
        <v>60</v>
      </c>
      <c r="Q279" s="316"/>
      <c r="R279" s="315">
        <v>0</v>
      </c>
      <c r="S279" s="315">
        <v>0</v>
      </c>
      <c r="T279" s="315">
        <v>0</v>
      </c>
      <c r="U279" s="315">
        <v>100</v>
      </c>
    </row>
    <row r="280" spans="1:21" x14ac:dyDescent="0.25">
      <c r="A280" s="315" t="s">
        <v>440</v>
      </c>
      <c r="B280" s="315" t="s">
        <v>401</v>
      </c>
      <c r="D280" s="315" t="s">
        <v>402</v>
      </c>
      <c r="F280" s="315">
        <v>3</v>
      </c>
      <c r="H280" s="315">
        <v>0</v>
      </c>
      <c r="J280" s="315">
        <v>0</v>
      </c>
      <c r="L280" s="315">
        <v>100</v>
      </c>
      <c r="Q280" s="316"/>
      <c r="R280" s="315">
        <v>0</v>
      </c>
      <c r="S280" s="315">
        <v>0</v>
      </c>
      <c r="T280" s="315">
        <v>0</v>
      </c>
    </row>
    <row r="281" spans="1:21" x14ac:dyDescent="0.25">
      <c r="A281" s="315" t="s">
        <v>440</v>
      </c>
      <c r="B281" s="315" t="s">
        <v>403</v>
      </c>
      <c r="D281" s="315" t="s">
        <v>404</v>
      </c>
      <c r="F281" s="315">
        <v>1</v>
      </c>
      <c r="H281" s="315">
        <v>0</v>
      </c>
      <c r="J281" s="315">
        <v>0</v>
      </c>
      <c r="L281" s="315">
        <v>100</v>
      </c>
      <c r="Q281" s="316"/>
      <c r="R281" s="315">
        <v>0</v>
      </c>
      <c r="S281" s="315">
        <v>0</v>
      </c>
    </row>
    <row r="282" spans="1:21" x14ac:dyDescent="0.25">
      <c r="A282" s="315" t="s">
        <v>440</v>
      </c>
      <c r="B282" s="315" t="s">
        <v>405</v>
      </c>
      <c r="D282" s="315" t="s">
        <v>406</v>
      </c>
      <c r="F282" s="315">
        <v>5</v>
      </c>
      <c r="H282" s="315">
        <v>20</v>
      </c>
      <c r="J282" s="315">
        <v>0</v>
      </c>
      <c r="L282" s="315">
        <v>80</v>
      </c>
      <c r="N282" s="315">
        <v>24</v>
      </c>
      <c r="Q282" s="316"/>
      <c r="R282" s="315">
        <v>20</v>
      </c>
    </row>
    <row r="283" spans="1:21" x14ac:dyDescent="0.25">
      <c r="A283" s="315" t="s">
        <v>440</v>
      </c>
      <c r="B283" s="315" t="s">
        <v>407</v>
      </c>
      <c r="D283" s="315" t="s">
        <v>408</v>
      </c>
      <c r="F283" s="315">
        <v>6</v>
      </c>
      <c r="H283" s="315">
        <v>0</v>
      </c>
      <c r="J283" s="315">
        <v>0</v>
      </c>
      <c r="L283" s="315">
        <v>100</v>
      </c>
      <c r="Q283" s="316"/>
    </row>
    <row r="284" spans="1:21" x14ac:dyDescent="0.25">
      <c r="Q284" s="316"/>
    </row>
    <row r="285" spans="1:21" x14ac:dyDescent="0.25">
      <c r="A285" s="315" t="s">
        <v>441</v>
      </c>
      <c r="B285" s="315" t="s">
        <v>410</v>
      </c>
      <c r="D285" s="315" t="s">
        <v>397</v>
      </c>
      <c r="F285" s="315">
        <v>2</v>
      </c>
      <c r="H285" s="315">
        <v>50</v>
      </c>
      <c r="J285" s="315">
        <v>50</v>
      </c>
      <c r="L285" s="315">
        <v>0</v>
      </c>
      <c r="N285" s="315">
        <v>24</v>
      </c>
      <c r="P285" s="315">
        <v>12</v>
      </c>
      <c r="Q285" s="316"/>
      <c r="R285" s="315">
        <v>50</v>
      </c>
      <c r="S285" s="315">
        <v>50</v>
      </c>
      <c r="T285" s="315">
        <v>50</v>
      </c>
      <c r="U285" s="315">
        <v>50</v>
      </c>
    </row>
    <row r="286" spans="1:21" x14ac:dyDescent="0.25">
      <c r="A286" s="315" t="s">
        <v>441</v>
      </c>
      <c r="B286" s="315" t="s">
        <v>396</v>
      </c>
      <c r="D286" s="315" t="s">
        <v>397</v>
      </c>
      <c r="F286" s="315">
        <v>1</v>
      </c>
      <c r="H286" s="315">
        <v>0</v>
      </c>
      <c r="J286" s="315">
        <v>0</v>
      </c>
      <c r="L286" s="315">
        <v>100</v>
      </c>
      <c r="Q286" s="316"/>
      <c r="R286" s="315">
        <v>0</v>
      </c>
      <c r="S286" s="315">
        <v>0</v>
      </c>
      <c r="T286" s="315">
        <v>0</v>
      </c>
      <c r="U286" s="315">
        <v>0</v>
      </c>
    </row>
    <row r="287" spans="1:21" x14ac:dyDescent="0.25">
      <c r="A287" s="315" t="s">
        <v>441</v>
      </c>
      <c r="B287" s="315" t="s">
        <v>398</v>
      </c>
      <c r="D287" s="315" t="s">
        <v>397</v>
      </c>
      <c r="F287" s="315">
        <v>1</v>
      </c>
      <c r="H287" s="315">
        <v>100</v>
      </c>
      <c r="J287" s="315">
        <v>0</v>
      </c>
      <c r="L287" s="315">
        <v>0</v>
      </c>
      <c r="N287" s="315">
        <v>36</v>
      </c>
      <c r="Q287" s="316"/>
      <c r="R287" s="315">
        <v>0</v>
      </c>
      <c r="S287" s="315">
        <v>100</v>
      </c>
      <c r="T287" s="315">
        <v>100</v>
      </c>
      <c r="U287" s="315">
        <v>100</v>
      </c>
    </row>
    <row r="288" spans="1:21" x14ac:dyDescent="0.25">
      <c r="A288" s="315" t="s">
        <v>441</v>
      </c>
      <c r="B288" s="315" t="s">
        <v>399</v>
      </c>
      <c r="D288" s="315" t="s">
        <v>397</v>
      </c>
      <c r="F288" s="315">
        <v>4</v>
      </c>
      <c r="H288" s="315">
        <v>100</v>
      </c>
      <c r="J288" s="315">
        <v>0</v>
      </c>
      <c r="L288" s="315">
        <v>0</v>
      </c>
      <c r="N288" s="315">
        <v>22.000000000000004</v>
      </c>
      <c r="Q288" s="316"/>
      <c r="R288" s="315">
        <v>75</v>
      </c>
      <c r="S288" s="315">
        <v>100</v>
      </c>
      <c r="T288" s="315">
        <v>100</v>
      </c>
      <c r="U288" s="315">
        <v>100</v>
      </c>
    </row>
    <row r="289" spans="1:21" x14ac:dyDescent="0.25">
      <c r="A289" s="315" t="s">
        <v>441</v>
      </c>
      <c r="B289" s="315" t="s">
        <v>400</v>
      </c>
      <c r="D289" s="315" t="s">
        <v>397</v>
      </c>
      <c r="F289" s="315">
        <v>2</v>
      </c>
      <c r="H289" s="315">
        <v>100</v>
      </c>
      <c r="J289" s="315">
        <v>0</v>
      </c>
      <c r="L289" s="315">
        <v>0</v>
      </c>
      <c r="N289" s="315">
        <v>38</v>
      </c>
      <c r="Q289" s="316"/>
      <c r="R289" s="315">
        <v>50</v>
      </c>
      <c r="S289" s="315">
        <v>50</v>
      </c>
      <c r="T289" s="315">
        <v>50</v>
      </c>
      <c r="U289" s="315">
        <v>100</v>
      </c>
    </row>
    <row r="290" spans="1:21" x14ac:dyDescent="0.25">
      <c r="A290" s="315" t="s">
        <v>441</v>
      </c>
      <c r="B290" s="315" t="s">
        <v>401</v>
      </c>
      <c r="D290" s="315" t="s">
        <v>402</v>
      </c>
      <c r="F290" s="315">
        <v>5</v>
      </c>
      <c r="H290" s="315">
        <v>100</v>
      </c>
      <c r="J290" s="315">
        <v>0</v>
      </c>
      <c r="L290" s="315">
        <v>0</v>
      </c>
      <c r="N290" s="315">
        <v>24</v>
      </c>
      <c r="Q290" s="316"/>
      <c r="R290" s="315">
        <v>60</v>
      </c>
      <c r="S290" s="315">
        <v>100</v>
      </c>
      <c r="T290" s="315">
        <v>100</v>
      </c>
    </row>
    <row r="291" spans="1:21" x14ac:dyDescent="0.25">
      <c r="A291" s="315" t="s">
        <v>441</v>
      </c>
      <c r="B291" s="315" t="s">
        <v>403</v>
      </c>
      <c r="D291" s="315" t="s">
        <v>404</v>
      </c>
      <c r="F291" s="315">
        <v>3</v>
      </c>
      <c r="H291" s="315">
        <v>100</v>
      </c>
      <c r="J291" s="315">
        <v>0</v>
      </c>
      <c r="L291" s="315">
        <v>0</v>
      </c>
      <c r="N291" s="315">
        <v>24</v>
      </c>
      <c r="Q291" s="316"/>
      <c r="R291" s="315">
        <v>67</v>
      </c>
      <c r="S291" s="315">
        <v>100</v>
      </c>
    </row>
    <row r="292" spans="1:21" x14ac:dyDescent="0.25">
      <c r="A292" s="315" t="s">
        <v>441</v>
      </c>
      <c r="B292" s="315" t="s">
        <v>405</v>
      </c>
      <c r="D292" s="315" t="s">
        <v>406</v>
      </c>
      <c r="F292" s="315">
        <v>1</v>
      </c>
      <c r="H292" s="315">
        <v>100</v>
      </c>
      <c r="J292" s="315">
        <v>0</v>
      </c>
      <c r="L292" s="315">
        <v>0</v>
      </c>
      <c r="N292" s="315">
        <v>20</v>
      </c>
      <c r="Q292" s="316"/>
      <c r="R292" s="315">
        <v>100</v>
      </c>
    </row>
    <row r="293" spans="1:21" x14ac:dyDescent="0.25">
      <c r="A293" s="315" t="s">
        <v>441</v>
      </c>
      <c r="B293" s="315" t="s">
        <v>407</v>
      </c>
      <c r="D293" s="315" t="s">
        <v>408</v>
      </c>
      <c r="F293" s="315">
        <v>2</v>
      </c>
      <c r="H293" s="315">
        <v>100</v>
      </c>
      <c r="J293" s="315">
        <v>0</v>
      </c>
      <c r="L293" s="315">
        <v>0</v>
      </c>
      <c r="N293" s="315">
        <v>10</v>
      </c>
      <c r="Q293" s="316"/>
    </row>
    <row r="294" spans="1:21" x14ac:dyDescent="0.25">
      <c r="Q294" s="316"/>
    </row>
    <row r="295" spans="1:21" x14ac:dyDescent="0.25">
      <c r="A295" s="322" t="s">
        <v>416</v>
      </c>
      <c r="B295" s="323" t="s">
        <v>410</v>
      </c>
      <c r="C295" s="323"/>
      <c r="D295" s="323" t="s">
        <v>397</v>
      </c>
      <c r="E295" s="323"/>
      <c r="F295" s="323">
        <v>2</v>
      </c>
      <c r="G295" s="323"/>
      <c r="H295" s="323">
        <v>50</v>
      </c>
      <c r="I295" s="323"/>
      <c r="J295" s="323">
        <v>50</v>
      </c>
      <c r="K295" s="323"/>
      <c r="L295" s="323">
        <v>0</v>
      </c>
      <c r="M295" s="323"/>
      <c r="N295" s="323">
        <v>24</v>
      </c>
      <c r="O295" s="323"/>
      <c r="P295" s="323">
        <v>12</v>
      </c>
      <c r="Q295" s="324"/>
      <c r="R295" s="323">
        <v>50</v>
      </c>
      <c r="S295" s="323">
        <v>50</v>
      </c>
      <c r="T295" s="323">
        <v>50</v>
      </c>
      <c r="U295" s="323">
        <v>50</v>
      </c>
    </row>
    <row r="296" spans="1:21" x14ac:dyDescent="0.25">
      <c r="A296" s="323"/>
      <c r="B296" s="323" t="s">
        <v>396</v>
      </c>
      <c r="C296" s="323"/>
      <c r="D296" s="323" t="s">
        <v>397</v>
      </c>
      <c r="E296" s="323"/>
      <c r="F296" s="323">
        <v>1</v>
      </c>
      <c r="G296" s="323"/>
      <c r="H296" s="323">
        <v>0</v>
      </c>
      <c r="I296" s="323"/>
      <c r="J296" s="323">
        <v>0</v>
      </c>
      <c r="K296" s="323"/>
      <c r="L296" s="323">
        <v>100</v>
      </c>
      <c r="M296" s="323"/>
      <c r="N296" s="323"/>
      <c r="O296" s="323"/>
      <c r="P296" s="323"/>
      <c r="Q296" s="324"/>
      <c r="R296" s="323">
        <v>0</v>
      </c>
      <c r="S296" s="323">
        <v>0</v>
      </c>
      <c r="T296" s="323">
        <v>0</v>
      </c>
      <c r="U296" s="323">
        <v>0</v>
      </c>
    </row>
    <row r="297" spans="1:21" x14ac:dyDescent="0.25">
      <c r="A297" s="323"/>
      <c r="B297" s="323" t="s">
        <v>398</v>
      </c>
      <c r="C297" s="323"/>
      <c r="D297" s="323" t="s">
        <v>397</v>
      </c>
      <c r="E297" s="323"/>
      <c r="F297" s="323">
        <v>1</v>
      </c>
      <c r="G297" s="323"/>
      <c r="H297" s="323">
        <v>100</v>
      </c>
      <c r="I297" s="323"/>
      <c r="J297" s="323">
        <v>0</v>
      </c>
      <c r="K297" s="323"/>
      <c r="L297" s="323">
        <v>0</v>
      </c>
      <c r="M297" s="323"/>
      <c r="N297" s="323">
        <v>36</v>
      </c>
      <c r="O297" s="323"/>
      <c r="P297" s="323"/>
      <c r="Q297" s="324"/>
      <c r="R297" s="323">
        <v>0</v>
      </c>
      <c r="S297" s="323">
        <v>100</v>
      </c>
      <c r="T297" s="323">
        <v>100</v>
      </c>
      <c r="U297" s="323">
        <v>100</v>
      </c>
    </row>
    <row r="298" spans="1:21" x14ac:dyDescent="0.25">
      <c r="A298" s="323"/>
      <c r="B298" s="323" t="s">
        <v>399</v>
      </c>
      <c r="C298" s="323"/>
      <c r="D298" s="323" t="s">
        <v>397</v>
      </c>
      <c r="E298" s="323"/>
      <c r="F298" s="323">
        <v>4</v>
      </c>
      <c r="G298" s="323"/>
      <c r="H298" s="323">
        <v>100</v>
      </c>
      <c r="I298" s="323"/>
      <c r="J298" s="323">
        <v>0</v>
      </c>
      <c r="K298" s="323"/>
      <c r="L298" s="323">
        <v>0</v>
      </c>
      <c r="M298" s="323"/>
      <c r="N298" s="323">
        <v>22.000000000000004</v>
      </c>
      <c r="O298" s="323"/>
      <c r="P298" s="323"/>
      <c r="Q298" s="324"/>
      <c r="R298" s="323">
        <v>75</v>
      </c>
      <c r="S298" s="323">
        <v>100</v>
      </c>
      <c r="T298" s="323">
        <v>100</v>
      </c>
      <c r="U298" s="323">
        <v>100</v>
      </c>
    </row>
    <row r="299" spans="1:21" x14ac:dyDescent="0.25">
      <c r="A299" s="323"/>
      <c r="B299" s="323" t="s">
        <v>400</v>
      </c>
      <c r="C299" s="323"/>
      <c r="D299" s="323" t="s">
        <v>397</v>
      </c>
      <c r="E299" s="323"/>
      <c r="F299" s="323">
        <v>3</v>
      </c>
      <c r="G299" s="323"/>
      <c r="H299" s="323">
        <v>100</v>
      </c>
      <c r="I299" s="323"/>
      <c r="J299" s="323">
        <v>0</v>
      </c>
      <c r="K299" s="323"/>
      <c r="L299" s="323">
        <v>0</v>
      </c>
      <c r="M299" s="323"/>
      <c r="N299" s="323">
        <v>55.999999999999993</v>
      </c>
      <c r="O299" s="323"/>
      <c r="P299" s="323"/>
      <c r="Q299" s="324"/>
      <c r="R299" s="323">
        <v>33</v>
      </c>
      <c r="S299" s="323">
        <v>33</v>
      </c>
      <c r="T299" s="323">
        <v>33</v>
      </c>
      <c r="U299" s="323">
        <v>100</v>
      </c>
    </row>
    <row r="300" spans="1:21" x14ac:dyDescent="0.25">
      <c r="A300" s="323"/>
      <c r="B300" s="323" t="s">
        <v>401</v>
      </c>
      <c r="C300" s="323"/>
      <c r="D300" s="323" t="s">
        <v>402</v>
      </c>
      <c r="E300" s="323"/>
      <c r="F300" s="323">
        <v>8</v>
      </c>
      <c r="G300" s="323"/>
      <c r="H300" s="323">
        <v>63</v>
      </c>
      <c r="I300" s="323"/>
      <c r="J300" s="323">
        <v>0</v>
      </c>
      <c r="K300" s="323"/>
      <c r="L300" s="323">
        <v>38</v>
      </c>
      <c r="M300" s="323"/>
      <c r="N300" s="323">
        <v>24</v>
      </c>
      <c r="O300" s="323"/>
      <c r="P300" s="323"/>
      <c r="Q300" s="324"/>
      <c r="R300" s="323">
        <v>38</v>
      </c>
      <c r="S300" s="323">
        <v>63</v>
      </c>
      <c r="T300" s="323">
        <v>63</v>
      </c>
      <c r="U300" s="323"/>
    </row>
    <row r="301" spans="1:21" x14ac:dyDescent="0.25">
      <c r="A301" s="323"/>
      <c r="B301" s="323" t="s">
        <v>403</v>
      </c>
      <c r="C301" s="323"/>
      <c r="D301" s="323" t="s">
        <v>404</v>
      </c>
      <c r="E301" s="323"/>
      <c r="F301" s="323">
        <v>4</v>
      </c>
      <c r="G301" s="323"/>
      <c r="H301" s="323">
        <v>75</v>
      </c>
      <c r="I301" s="323"/>
      <c r="J301" s="323">
        <v>0</v>
      </c>
      <c r="K301" s="323"/>
      <c r="L301" s="323">
        <v>25</v>
      </c>
      <c r="M301" s="323"/>
      <c r="N301" s="323">
        <v>24</v>
      </c>
      <c r="O301" s="323"/>
      <c r="P301" s="323"/>
      <c r="Q301" s="324"/>
      <c r="R301" s="323">
        <v>50</v>
      </c>
      <c r="S301" s="323">
        <v>75</v>
      </c>
      <c r="T301" s="323"/>
      <c r="U301" s="323"/>
    </row>
    <row r="302" spans="1:21" x14ac:dyDescent="0.25">
      <c r="A302" s="323"/>
      <c r="B302" s="323" t="s">
        <v>405</v>
      </c>
      <c r="C302" s="323"/>
      <c r="D302" s="323" t="s">
        <v>406</v>
      </c>
      <c r="E302" s="323"/>
      <c r="F302" s="323">
        <v>6</v>
      </c>
      <c r="G302" s="323"/>
      <c r="H302" s="323">
        <v>33</v>
      </c>
      <c r="I302" s="323"/>
      <c r="J302" s="323">
        <v>0</v>
      </c>
      <c r="K302" s="323"/>
      <c r="L302" s="323">
        <v>67</v>
      </c>
      <c r="M302" s="323"/>
      <c r="N302" s="323">
        <v>22.000000000000004</v>
      </c>
      <c r="O302" s="323"/>
      <c r="P302" s="323"/>
      <c r="Q302" s="324"/>
      <c r="R302" s="323">
        <v>33</v>
      </c>
      <c r="S302" s="323"/>
      <c r="T302" s="323"/>
      <c r="U302" s="323"/>
    </row>
    <row r="303" spans="1:21" x14ac:dyDescent="0.25">
      <c r="A303" s="323"/>
      <c r="B303" s="323" t="s">
        <v>407</v>
      </c>
      <c r="C303" s="323"/>
      <c r="D303" s="323" t="s">
        <v>408</v>
      </c>
      <c r="E303" s="323"/>
      <c r="F303" s="323">
        <v>8</v>
      </c>
      <c r="G303" s="323"/>
      <c r="H303" s="323">
        <v>25</v>
      </c>
      <c r="I303" s="323"/>
      <c r="J303" s="323">
        <v>0</v>
      </c>
      <c r="K303" s="323"/>
      <c r="L303" s="323">
        <v>75</v>
      </c>
      <c r="M303" s="323"/>
      <c r="N303" s="323">
        <v>10</v>
      </c>
      <c r="O303" s="323"/>
      <c r="P303" s="323"/>
      <c r="Q303" s="324"/>
      <c r="R303" s="323"/>
      <c r="S303" s="323"/>
      <c r="T303" s="323"/>
      <c r="U303" s="323"/>
    </row>
    <row r="304" spans="1:21" x14ac:dyDescent="0.25">
      <c r="A304" s="323"/>
      <c r="B304" s="323"/>
      <c r="C304" s="323"/>
      <c r="D304" s="323"/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  <c r="P304" s="323"/>
      <c r="Q304" s="324"/>
      <c r="R304" s="323"/>
      <c r="S304" s="323"/>
      <c r="T304" s="323"/>
      <c r="U304" s="323"/>
    </row>
    <row r="305" spans="1:21" ht="14.5" x14ac:dyDescent="0.35">
      <c r="A305" s="321" t="s">
        <v>227</v>
      </c>
      <c r="Q305" s="316"/>
    </row>
    <row r="306" spans="1:21" x14ac:dyDescent="0.25">
      <c r="A306" s="315" t="s">
        <v>442</v>
      </c>
      <c r="B306" s="315" t="s">
        <v>410</v>
      </c>
      <c r="D306" s="315" t="s">
        <v>397</v>
      </c>
      <c r="F306" s="315">
        <v>5</v>
      </c>
      <c r="H306" s="315">
        <v>80</v>
      </c>
      <c r="J306" s="315">
        <v>20</v>
      </c>
      <c r="L306" s="315">
        <v>0</v>
      </c>
      <c r="N306" s="315">
        <v>32</v>
      </c>
      <c r="P306" s="315">
        <v>20</v>
      </c>
      <c r="Q306" s="316"/>
      <c r="R306" s="315">
        <v>20</v>
      </c>
      <c r="S306" s="315">
        <v>60</v>
      </c>
      <c r="T306" s="315">
        <v>80</v>
      </c>
      <c r="U306" s="315">
        <v>80</v>
      </c>
    </row>
    <row r="307" spans="1:21" x14ac:dyDescent="0.25">
      <c r="A307" s="315" t="s">
        <v>442</v>
      </c>
      <c r="B307" s="315" t="s">
        <v>396</v>
      </c>
      <c r="D307" s="315" t="s">
        <v>397</v>
      </c>
      <c r="F307" s="315">
        <v>1</v>
      </c>
      <c r="H307" s="315">
        <v>0</v>
      </c>
      <c r="J307" s="315">
        <v>100</v>
      </c>
      <c r="L307" s="315">
        <v>0</v>
      </c>
      <c r="P307" s="315">
        <v>55.999999999999993</v>
      </c>
      <c r="Q307" s="316"/>
      <c r="R307" s="315">
        <v>0</v>
      </c>
      <c r="S307" s="315">
        <v>0</v>
      </c>
      <c r="T307" s="315">
        <v>0</v>
      </c>
      <c r="U307" s="315">
        <v>0</v>
      </c>
    </row>
    <row r="308" spans="1:21" x14ac:dyDescent="0.25">
      <c r="A308" s="315" t="s">
        <v>442</v>
      </c>
      <c r="B308" s="315" t="s">
        <v>398</v>
      </c>
      <c r="D308" s="315" t="s">
        <v>397</v>
      </c>
      <c r="F308" s="315">
        <v>4</v>
      </c>
      <c r="H308" s="315">
        <v>75</v>
      </c>
      <c r="J308" s="315">
        <v>25</v>
      </c>
      <c r="L308" s="315">
        <v>0</v>
      </c>
      <c r="N308" s="315">
        <v>27.999999999999996</v>
      </c>
      <c r="P308" s="315">
        <v>8</v>
      </c>
      <c r="Q308" s="316"/>
      <c r="R308" s="315">
        <v>25</v>
      </c>
      <c r="S308" s="315">
        <v>75</v>
      </c>
      <c r="T308" s="315">
        <v>75</v>
      </c>
      <c r="U308" s="315">
        <v>75</v>
      </c>
    </row>
    <row r="309" spans="1:21" x14ac:dyDescent="0.25">
      <c r="A309" s="315" t="s">
        <v>442</v>
      </c>
      <c r="B309" s="315" t="s">
        <v>399</v>
      </c>
      <c r="D309" s="315" t="s">
        <v>397</v>
      </c>
      <c r="F309" s="315">
        <v>1</v>
      </c>
      <c r="H309" s="315">
        <v>0</v>
      </c>
      <c r="J309" s="315">
        <v>100</v>
      </c>
      <c r="L309" s="315">
        <v>0</v>
      </c>
      <c r="P309" s="315">
        <v>8</v>
      </c>
      <c r="Q309" s="316"/>
      <c r="R309" s="315">
        <v>0</v>
      </c>
      <c r="S309" s="315">
        <v>0</v>
      </c>
      <c r="T309" s="315">
        <v>0</v>
      </c>
      <c r="U309" s="315">
        <v>0</v>
      </c>
    </row>
    <row r="310" spans="1:21" x14ac:dyDescent="0.25">
      <c r="A310" s="315" t="s">
        <v>442</v>
      </c>
      <c r="B310" s="315" t="s">
        <v>400</v>
      </c>
      <c r="D310" s="315" t="s">
        <v>397</v>
      </c>
      <c r="F310" s="315">
        <v>4</v>
      </c>
      <c r="H310" s="315">
        <v>100</v>
      </c>
      <c r="J310" s="315">
        <v>0</v>
      </c>
      <c r="L310" s="315">
        <v>0</v>
      </c>
      <c r="N310" s="315">
        <v>27.999999999999996</v>
      </c>
      <c r="Q310" s="316"/>
      <c r="R310" s="315">
        <v>25</v>
      </c>
      <c r="S310" s="315">
        <v>75</v>
      </c>
      <c r="T310" s="315">
        <v>100</v>
      </c>
      <c r="U310" s="315">
        <v>100</v>
      </c>
    </row>
    <row r="311" spans="1:21" x14ac:dyDescent="0.25">
      <c r="A311" s="315" t="s">
        <v>442</v>
      </c>
      <c r="B311" s="315" t="s">
        <v>401</v>
      </c>
      <c r="D311" s="315" t="s">
        <v>402</v>
      </c>
      <c r="F311" s="315">
        <v>1</v>
      </c>
      <c r="H311" s="315">
        <v>100</v>
      </c>
      <c r="J311" s="315">
        <v>0</v>
      </c>
      <c r="L311" s="315">
        <v>0</v>
      </c>
      <c r="N311" s="315">
        <v>12</v>
      </c>
      <c r="Q311" s="316"/>
      <c r="R311" s="315">
        <v>100</v>
      </c>
      <c r="S311" s="315">
        <v>100</v>
      </c>
      <c r="T311" s="315">
        <v>100</v>
      </c>
    </row>
    <row r="312" spans="1:21" x14ac:dyDescent="0.25">
      <c r="A312" s="315" t="s">
        <v>442</v>
      </c>
      <c r="B312" s="315" t="s">
        <v>403</v>
      </c>
      <c r="D312" s="315" t="s">
        <v>404</v>
      </c>
      <c r="F312" s="315">
        <v>2</v>
      </c>
      <c r="H312" s="315">
        <v>100</v>
      </c>
      <c r="J312" s="315">
        <v>0</v>
      </c>
      <c r="L312" s="315">
        <v>0</v>
      </c>
      <c r="N312" s="315">
        <v>14</v>
      </c>
      <c r="Q312" s="316"/>
      <c r="R312" s="315">
        <v>100</v>
      </c>
      <c r="S312" s="315">
        <v>100</v>
      </c>
    </row>
    <row r="313" spans="1:21" x14ac:dyDescent="0.25">
      <c r="A313" s="315" t="s">
        <v>442</v>
      </c>
      <c r="B313" s="315" t="s">
        <v>405</v>
      </c>
      <c r="D313" s="315" t="s">
        <v>406</v>
      </c>
      <c r="F313" s="315">
        <v>1</v>
      </c>
      <c r="H313" s="315">
        <v>0</v>
      </c>
      <c r="J313" s="315">
        <v>0</v>
      </c>
      <c r="L313" s="315">
        <v>100</v>
      </c>
      <c r="Q313" s="316"/>
      <c r="R313" s="315">
        <v>0</v>
      </c>
    </row>
    <row r="314" spans="1:21" x14ac:dyDescent="0.25">
      <c r="A314" s="315" t="s">
        <v>442</v>
      </c>
      <c r="B314" s="315" t="s">
        <v>407</v>
      </c>
      <c r="D314" s="315" t="s">
        <v>408</v>
      </c>
      <c r="F314" s="315">
        <v>5</v>
      </c>
      <c r="H314" s="315">
        <v>40</v>
      </c>
      <c r="J314" s="315">
        <v>0</v>
      </c>
      <c r="L314" s="315">
        <v>60</v>
      </c>
      <c r="N314" s="315">
        <v>12</v>
      </c>
      <c r="Q314" s="316"/>
    </row>
    <row r="315" spans="1:21" x14ac:dyDescent="0.25">
      <c r="Q315" s="316"/>
    </row>
    <row r="316" spans="1:21" x14ac:dyDescent="0.25">
      <c r="A316" s="315" t="s">
        <v>443</v>
      </c>
      <c r="B316" s="315" t="s">
        <v>405</v>
      </c>
      <c r="D316" s="315" t="s">
        <v>406</v>
      </c>
      <c r="F316" s="315">
        <v>2</v>
      </c>
      <c r="H316" s="315">
        <v>0</v>
      </c>
      <c r="J316" s="315">
        <v>0</v>
      </c>
      <c r="L316" s="315">
        <v>100</v>
      </c>
      <c r="Q316" s="316"/>
      <c r="R316" s="315">
        <v>0</v>
      </c>
    </row>
    <row r="317" spans="1:21" x14ac:dyDescent="0.25">
      <c r="A317" s="315" t="s">
        <v>443</v>
      </c>
      <c r="B317" s="315" t="s">
        <v>407</v>
      </c>
      <c r="D317" s="315" t="s">
        <v>408</v>
      </c>
      <c r="F317" s="315">
        <v>2</v>
      </c>
      <c r="H317" s="315">
        <v>0</v>
      </c>
      <c r="J317" s="315">
        <v>0</v>
      </c>
      <c r="L317" s="315">
        <v>100</v>
      </c>
      <c r="Q317" s="316"/>
    </row>
    <row r="318" spans="1:21" x14ac:dyDescent="0.25">
      <c r="Q318" s="316"/>
    </row>
    <row r="319" spans="1:21" x14ac:dyDescent="0.25">
      <c r="A319" s="315" t="s">
        <v>444</v>
      </c>
      <c r="B319" s="315" t="s">
        <v>407</v>
      </c>
      <c r="D319" s="315" t="s">
        <v>408</v>
      </c>
      <c r="F319" s="315">
        <v>2</v>
      </c>
      <c r="H319" s="315">
        <v>0</v>
      </c>
      <c r="J319" s="315">
        <v>0</v>
      </c>
      <c r="L319" s="315">
        <v>100</v>
      </c>
      <c r="Q319" s="316"/>
    </row>
    <row r="320" spans="1:21" x14ac:dyDescent="0.25">
      <c r="Q320" s="316"/>
    </row>
    <row r="321" spans="1:21" x14ac:dyDescent="0.25">
      <c r="A321" s="315" t="s">
        <v>445</v>
      </c>
      <c r="B321" s="315" t="s">
        <v>410</v>
      </c>
      <c r="D321" s="315" t="s">
        <v>397</v>
      </c>
      <c r="F321" s="315">
        <v>3</v>
      </c>
      <c r="H321" s="315">
        <v>100</v>
      </c>
      <c r="J321" s="315">
        <v>0</v>
      </c>
      <c r="L321" s="315">
        <v>0</v>
      </c>
      <c r="N321" s="315">
        <v>36</v>
      </c>
      <c r="Q321" s="316"/>
      <c r="R321" s="315">
        <v>0</v>
      </c>
      <c r="S321" s="315">
        <v>100</v>
      </c>
      <c r="T321" s="315">
        <v>100</v>
      </c>
      <c r="U321" s="315">
        <v>100</v>
      </c>
    </row>
    <row r="322" spans="1:21" x14ac:dyDescent="0.25">
      <c r="A322" s="315" t="s">
        <v>445</v>
      </c>
      <c r="B322" s="315" t="s">
        <v>396</v>
      </c>
      <c r="D322" s="315" t="s">
        <v>397</v>
      </c>
      <c r="F322" s="315">
        <v>3</v>
      </c>
      <c r="H322" s="315">
        <v>100</v>
      </c>
      <c r="J322" s="315">
        <v>0</v>
      </c>
      <c r="L322" s="315">
        <v>0</v>
      </c>
      <c r="N322" s="315">
        <v>36</v>
      </c>
      <c r="Q322" s="316"/>
      <c r="R322" s="315">
        <v>0</v>
      </c>
      <c r="S322" s="315">
        <v>100</v>
      </c>
      <c r="T322" s="315">
        <v>100</v>
      </c>
      <c r="U322" s="315">
        <v>100</v>
      </c>
    </row>
    <row r="323" spans="1:21" x14ac:dyDescent="0.25">
      <c r="A323" s="315" t="s">
        <v>445</v>
      </c>
      <c r="B323" s="315" t="s">
        <v>398</v>
      </c>
      <c r="D323" s="315" t="s">
        <v>397</v>
      </c>
      <c r="F323" s="315">
        <v>3</v>
      </c>
      <c r="H323" s="315">
        <v>67</v>
      </c>
      <c r="J323" s="315">
        <v>33</v>
      </c>
      <c r="L323" s="315">
        <v>0</v>
      </c>
      <c r="N323" s="315">
        <v>34</v>
      </c>
      <c r="P323" s="315">
        <v>6</v>
      </c>
      <c r="Q323" s="316"/>
      <c r="R323" s="315">
        <v>0</v>
      </c>
      <c r="S323" s="315">
        <v>67</v>
      </c>
      <c r="T323" s="315">
        <v>67</v>
      </c>
      <c r="U323" s="315">
        <v>67</v>
      </c>
    </row>
    <row r="324" spans="1:21" x14ac:dyDescent="0.25">
      <c r="A324" s="315" t="s">
        <v>445</v>
      </c>
      <c r="B324" s="315" t="s">
        <v>399</v>
      </c>
      <c r="D324" s="315" t="s">
        <v>397</v>
      </c>
      <c r="F324" s="315">
        <v>4</v>
      </c>
      <c r="H324" s="315">
        <v>100</v>
      </c>
      <c r="J324" s="315">
        <v>0</v>
      </c>
      <c r="L324" s="315">
        <v>0</v>
      </c>
      <c r="N324" s="315">
        <v>36</v>
      </c>
      <c r="Q324" s="316"/>
      <c r="R324" s="315">
        <v>0</v>
      </c>
      <c r="S324" s="315">
        <v>75</v>
      </c>
      <c r="T324" s="315">
        <v>100</v>
      </c>
      <c r="U324" s="315">
        <v>100</v>
      </c>
    </row>
    <row r="325" spans="1:21" x14ac:dyDescent="0.25">
      <c r="A325" s="315" t="s">
        <v>445</v>
      </c>
      <c r="B325" s="315" t="s">
        <v>400</v>
      </c>
      <c r="D325" s="315" t="s">
        <v>397</v>
      </c>
      <c r="F325" s="315">
        <v>3</v>
      </c>
      <c r="H325" s="315">
        <v>100</v>
      </c>
      <c r="J325" s="315">
        <v>0</v>
      </c>
      <c r="L325" s="315">
        <v>0</v>
      </c>
      <c r="N325" s="315">
        <v>36</v>
      </c>
      <c r="Q325" s="316"/>
      <c r="R325" s="315">
        <v>0</v>
      </c>
      <c r="S325" s="315">
        <v>100</v>
      </c>
      <c r="T325" s="315">
        <v>100</v>
      </c>
      <c r="U325" s="315">
        <v>100</v>
      </c>
    </row>
    <row r="326" spans="1:21" x14ac:dyDescent="0.25">
      <c r="A326" s="315" t="s">
        <v>445</v>
      </c>
      <c r="B326" s="315" t="s">
        <v>401</v>
      </c>
      <c r="D326" s="315" t="s">
        <v>402</v>
      </c>
      <c r="F326" s="315">
        <v>3</v>
      </c>
      <c r="H326" s="315">
        <v>67</v>
      </c>
      <c r="J326" s="315">
        <v>0</v>
      </c>
      <c r="L326" s="315">
        <v>33</v>
      </c>
      <c r="N326" s="315">
        <v>40</v>
      </c>
      <c r="Q326" s="316"/>
      <c r="R326" s="315">
        <v>0</v>
      </c>
      <c r="S326" s="315">
        <v>0</v>
      </c>
      <c r="T326" s="315">
        <v>67</v>
      </c>
    </row>
    <row r="327" spans="1:21" x14ac:dyDescent="0.25">
      <c r="A327" s="315" t="s">
        <v>445</v>
      </c>
      <c r="B327" s="315" t="s">
        <v>403</v>
      </c>
      <c r="D327" s="315" t="s">
        <v>404</v>
      </c>
      <c r="F327" s="315">
        <v>3</v>
      </c>
      <c r="H327" s="315">
        <v>0</v>
      </c>
      <c r="J327" s="315">
        <v>0</v>
      </c>
      <c r="L327" s="315">
        <v>100</v>
      </c>
      <c r="Q327" s="316"/>
      <c r="R327" s="315">
        <v>0</v>
      </c>
      <c r="S327" s="315">
        <v>0</v>
      </c>
    </row>
    <row r="328" spans="1:21" x14ac:dyDescent="0.25">
      <c r="A328" s="315" t="s">
        <v>445</v>
      </c>
      <c r="B328" s="315" t="s">
        <v>405</v>
      </c>
      <c r="D328" s="315" t="s">
        <v>406</v>
      </c>
      <c r="F328" s="315">
        <v>3</v>
      </c>
      <c r="H328" s="315">
        <v>0</v>
      </c>
      <c r="J328" s="315">
        <v>0</v>
      </c>
      <c r="L328" s="315">
        <v>100</v>
      </c>
      <c r="Q328" s="316"/>
      <c r="R328" s="315">
        <v>0</v>
      </c>
    </row>
    <row r="329" spans="1:21" x14ac:dyDescent="0.25">
      <c r="A329" s="315" t="s">
        <v>445</v>
      </c>
      <c r="B329" s="315" t="s">
        <v>407</v>
      </c>
      <c r="D329" s="315" t="s">
        <v>408</v>
      </c>
      <c r="F329" s="315">
        <v>3</v>
      </c>
      <c r="H329" s="315">
        <v>0</v>
      </c>
      <c r="J329" s="315">
        <v>0</v>
      </c>
      <c r="L329" s="315">
        <v>100</v>
      </c>
      <c r="Q329" s="316"/>
    </row>
    <row r="330" spans="1:21" x14ac:dyDescent="0.25">
      <c r="Q330" s="316"/>
    </row>
    <row r="331" spans="1:21" x14ac:dyDescent="0.25">
      <c r="A331" s="322" t="s">
        <v>416</v>
      </c>
      <c r="B331" s="323" t="s">
        <v>410</v>
      </c>
      <c r="C331" s="323"/>
      <c r="D331" s="323" t="s">
        <v>397</v>
      </c>
      <c r="E331" s="323"/>
      <c r="F331" s="323">
        <v>8</v>
      </c>
      <c r="G331" s="323"/>
      <c r="H331" s="323">
        <v>88.000000000000014</v>
      </c>
      <c r="I331" s="323"/>
      <c r="J331" s="323">
        <v>13</v>
      </c>
      <c r="K331" s="323"/>
      <c r="L331" s="323">
        <v>0</v>
      </c>
      <c r="M331" s="323"/>
      <c r="N331" s="323">
        <v>36</v>
      </c>
      <c r="O331" s="323"/>
      <c r="P331" s="323">
        <v>20</v>
      </c>
      <c r="Q331" s="324"/>
      <c r="R331" s="323">
        <v>13</v>
      </c>
      <c r="S331" s="323">
        <v>75</v>
      </c>
      <c r="T331" s="323">
        <v>88.000000000000014</v>
      </c>
      <c r="U331" s="323">
        <v>88.000000000000014</v>
      </c>
    </row>
    <row r="332" spans="1:21" x14ac:dyDescent="0.25">
      <c r="A332" s="323"/>
      <c r="B332" s="323" t="s">
        <v>396</v>
      </c>
      <c r="C332" s="323"/>
      <c r="D332" s="323" t="s">
        <v>397</v>
      </c>
      <c r="E332" s="323"/>
      <c r="F332" s="323">
        <v>4</v>
      </c>
      <c r="G332" s="323"/>
      <c r="H332" s="323">
        <v>75</v>
      </c>
      <c r="I332" s="323"/>
      <c r="J332" s="323">
        <v>25</v>
      </c>
      <c r="K332" s="323"/>
      <c r="L332" s="323">
        <v>0</v>
      </c>
      <c r="M332" s="323"/>
      <c r="N332" s="323">
        <v>36</v>
      </c>
      <c r="O332" s="323"/>
      <c r="P332" s="323">
        <v>55.999999999999993</v>
      </c>
      <c r="Q332" s="324"/>
      <c r="R332" s="323">
        <v>0</v>
      </c>
      <c r="S332" s="323">
        <v>75</v>
      </c>
      <c r="T332" s="323">
        <v>75</v>
      </c>
      <c r="U332" s="323">
        <v>75</v>
      </c>
    </row>
    <row r="333" spans="1:21" x14ac:dyDescent="0.25">
      <c r="A333" s="323"/>
      <c r="B333" s="323" t="s">
        <v>398</v>
      </c>
      <c r="C333" s="323"/>
      <c r="D333" s="323" t="s">
        <v>397</v>
      </c>
      <c r="E333" s="323"/>
      <c r="F333" s="323">
        <v>7</v>
      </c>
      <c r="G333" s="323"/>
      <c r="H333" s="323">
        <v>71</v>
      </c>
      <c r="I333" s="323"/>
      <c r="J333" s="323">
        <v>29</v>
      </c>
      <c r="K333" s="323"/>
      <c r="L333" s="323">
        <v>0</v>
      </c>
      <c r="M333" s="323"/>
      <c r="N333" s="323">
        <v>32</v>
      </c>
      <c r="O333" s="323"/>
      <c r="P333" s="323">
        <v>7</v>
      </c>
      <c r="Q333" s="324"/>
      <c r="R333" s="323">
        <v>14</v>
      </c>
      <c r="S333" s="323">
        <v>71</v>
      </c>
      <c r="T333" s="323">
        <v>71</v>
      </c>
      <c r="U333" s="323">
        <v>71</v>
      </c>
    </row>
    <row r="334" spans="1:21" x14ac:dyDescent="0.25">
      <c r="A334" s="323"/>
      <c r="B334" s="323" t="s">
        <v>399</v>
      </c>
      <c r="C334" s="323"/>
      <c r="D334" s="323" t="s">
        <v>397</v>
      </c>
      <c r="E334" s="323"/>
      <c r="F334" s="323">
        <v>5</v>
      </c>
      <c r="G334" s="323"/>
      <c r="H334" s="323">
        <v>80</v>
      </c>
      <c r="I334" s="323"/>
      <c r="J334" s="323">
        <v>20</v>
      </c>
      <c r="K334" s="323"/>
      <c r="L334" s="323">
        <v>0</v>
      </c>
      <c r="M334" s="323"/>
      <c r="N334" s="323">
        <v>36</v>
      </c>
      <c r="O334" s="323"/>
      <c r="P334" s="323">
        <v>8</v>
      </c>
      <c r="Q334" s="324"/>
      <c r="R334" s="323">
        <v>0</v>
      </c>
      <c r="S334" s="323">
        <v>60</v>
      </c>
      <c r="T334" s="323">
        <v>80</v>
      </c>
      <c r="U334" s="323">
        <v>80</v>
      </c>
    </row>
    <row r="335" spans="1:21" x14ac:dyDescent="0.25">
      <c r="A335" s="323"/>
      <c r="B335" s="323" t="s">
        <v>400</v>
      </c>
      <c r="C335" s="323"/>
      <c r="D335" s="323" t="s">
        <v>397</v>
      </c>
      <c r="E335" s="323"/>
      <c r="F335" s="323">
        <v>7</v>
      </c>
      <c r="G335" s="323"/>
      <c r="H335" s="323">
        <v>100</v>
      </c>
      <c r="I335" s="323"/>
      <c r="J335" s="323">
        <v>0</v>
      </c>
      <c r="K335" s="323"/>
      <c r="L335" s="323">
        <v>0</v>
      </c>
      <c r="M335" s="323"/>
      <c r="N335" s="323">
        <v>36</v>
      </c>
      <c r="O335" s="323"/>
      <c r="P335" s="323"/>
      <c r="Q335" s="324"/>
      <c r="R335" s="323">
        <v>14</v>
      </c>
      <c r="S335" s="323">
        <v>86</v>
      </c>
      <c r="T335" s="323">
        <v>100</v>
      </c>
      <c r="U335" s="323">
        <v>100</v>
      </c>
    </row>
    <row r="336" spans="1:21" x14ac:dyDescent="0.25">
      <c r="A336" s="323"/>
      <c r="B336" s="323" t="s">
        <v>401</v>
      </c>
      <c r="C336" s="323"/>
      <c r="D336" s="323" t="s">
        <v>402</v>
      </c>
      <c r="E336" s="323"/>
      <c r="F336" s="323">
        <v>4</v>
      </c>
      <c r="G336" s="323"/>
      <c r="H336" s="323">
        <v>75</v>
      </c>
      <c r="I336" s="323"/>
      <c r="J336" s="323">
        <v>0</v>
      </c>
      <c r="K336" s="323"/>
      <c r="L336" s="323">
        <v>25</v>
      </c>
      <c r="M336" s="323"/>
      <c r="N336" s="323">
        <v>40</v>
      </c>
      <c r="O336" s="323"/>
      <c r="P336" s="323"/>
      <c r="Q336" s="324"/>
      <c r="R336" s="323">
        <v>25</v>
      </c>
      <c r="S336" s="323">
        <v>25</v>
      </c>
      <c r="T336" s="323">
        <v>75</v>
      </c>
      <c r="U336" s="323"/>
    </row>
    <row r="337" spans="1:21" x14ac:dyDescent="0.25">
      <c r="A337" s="323"/>
      <c r="B337" s="323" t="s">
        <v>403</v>
      </c>
      <c r="C337" s="323"/>
      <c r="D337" s="323" t="s">
        <v>404</v>
      </c>
      <c r="E337" s="323"/>
      <c r="F337" s="323">
        <v>5</v>
      </c>
      <c r="G337" s="323"/>
      <c r="H337" s="323">
        <v>40</v>
      </c>
      <c r="I337" s="323"/>
      <c r="J337" s="323">
        <v>0</v>
      </c>
      <c r="K337" s="323"/>
      <c r="L337" s="323">
        <v>60</v>
      </c>
      <c r="M337" s="323"/>
      <c r="N337" s="323">
        <v>14</v>
      </c>
      <c r="O337" s="323"/>
      <c r="P337" s="323"/>
      <c r="Q337" s="324"/>
      <c r="R337" s="323">
        <v>40</v>
      </c>
      <c r="S337" s="323">
        <v>40</v>
      </c>
      <c r="T337" s="323"/>
      <c r="U337" s="323"/>
    </row>
    <row r="338" spans="1:21" x14ac:dyDescent="0.25">
      <c r="A338" s="323"/>
      <c r="B338" s="323" t="s">
        <v>405</v>
      </c>
      <c r="C338" s="323"/>
      <c r="D338" s="323" t="s">
        <v>406</v>
      </c>
      <c r="E338" s="323"/>
      <c r="F338" s="323">
        <v>6</v>
      </c>
      <c r="G338" s="323"/>
      <c r="H338" s="323">
        <v>0</v>
      </c>
      <c r="I338" s="323"/>
      <c r="J338" s="323">
        <v>0</v>
      </c>
      <c r="K338" s="323"/>
      <c r="L338" s="323">
        <v>100</v>
      </c>
      <c r="M338" s="323"/>
      <c r="N338" s="323"/>
      <c r="O338" s="323"/>
      <c r="P338" s="323"/>
      <c r="Q338" s="324"/>
      <c r="R338" s="323">
        <v>0</v>
      </c>
      <c r="S338" s="323"/>
      <c r="T338" s="323"/>
      <c r="U338" s="323"/>
    </row>
    <row r="339" spans="1:21" x14ac:dyDescent="0.25">
      <c r="A339" s="323"/>
      <c r="B339" s="323" t="s">
        <v>407</v>
      </c>
      <c r="C339" s="323"/>
      <c r="D339" s="323" t="s">
        <v>408</v>
      </c>
      <c r="E339" s="323"/>
      <c r="F339" s="323">
        <v>12</v>
      </c>
      <c r="G339" s="323"/>
      <c r="H339" s="323">
        <v>17</v>
      </c>
      <c r="I339" s="323"/>
      <c r="J339" s="323">
        <v>0</v>
      </c>
      <c r="K339" s="323"/>
      <c r="L339" s="323">
        <v>83.000000000000014</v>
      </c>
      <c r="M339" s="323"/>
      <c r="N339" s="323">
        <v>12</v>
      </c>
      <c r="O339" s="323"/>
      <c r="P339" s="323"/>
      <c r="Q339" s="324"/>
      <c r="R339" s="323"/>
      <c r="S339" s="323"/>
      <c r="T339" s="323"/>
      <c r="U339" s="323"/>
    </row>
    <row r="340" spans="1:21" x14ac:dyDescent="0.25">
      <c r="A340" s="323"/>
      <c r="B340" s="323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4"/>
      <c r="R340" s="323"/>
      <c r="S340" s="323"/>
      <c r="T340" s="323"/>
      <c r="U340" s="323"/>
    </row>
    <row r="341" spans="1:21" ht="14.5" x14ac:dyDescent="0.35">
      <c r="A341" s="321" t="s">
        <v>13</v>
      </c>
      <c r="Q341" s="316"/>
    </row>
    <row r="342" spans="1:21" x14ac:dyDescent="0.25">
      <c r="A342" s="315" t="s">
        <v>446</v>
      </c>
      <c r="B342" s="315" t="s">
        <v>399</v>
      </c>
      <c r="D342" s="315" t="s">
        <v>397</v>
      </c>
      <c r="F342" s="315">
        <v>1</v>
      </c>
      <c r="H342" s="315">
        <v>100</v>
      </c>
      <c r="J342" s="315">
        <v>0</v>
      </c>
      <c r="L342" s="315">
        <v>0</v>
      </c>
      <c r="N342" s="315">
        <v>44.000000000000007</v>
      </c>
      <c r="Q342" s="316"/>
      <c r="R342" s="315">
        <v>0</v>
      </c>
      <c r="S342" s="315">
        <v>0</v>
      </c>
      <c r="T342" s="315">
        <v>100</v>
      </c>
      <c r="U342" s="315">
        <v>100</v>
      </c>
    </row>
    <row r="343" spans="1:21" x14ac:dyDescent="0.25">
      <c r="A343" s="315" t="s">
        <v>446</v>
      </c>
      <c r="B343" s="315" t="s">
        <v>400</v>
      </c>
      <c r="D343" s="315" t="s">
        <v>397</v>
      </c>
      <c r="F343" s="315">
        <v>2</v>
      </c>
      <c r="H343" s="315">
        <v>100</v>
      </c>
      <c r="J343" s="315">
        <v>0</v>
      </c>
      <c r="L343" s="315">
        <v>0</v>
      </c>
      <c r="N343" s="315">
        <v>34</v>
      </c>
      <c r="Q343" s="316"/>
      <c r="R343" s="315">
        <v>50</v>
      </c>
      <c r="S343" s="315">
        <v>50</v>
      </c>
      <c r="T343" s="315">
        <v>100</v>
      </c>
      <c r="U343" s="315">
        <v>100</v>
      </c>
    </row>
    <row r="344" spans="1:21" x14ac:dyDescent="0.25">
      <c r="A344" s="315" t="s">
        <v>446</v>
      </c>
      <c r="B344" s="315" t="s">
        <v>401</v>
      </c>
      <c r="D344" s="315" t="s">
        <v>402</v>
      </c>
      <c r="F344" s="315">
        <v>2</v>
      </c>
      <c r="H344" s="315">
        <v>50</v>
      </c>
      <c r="J344" s="315">
        <v>0</v>
      </c>
      <c r="L344" s="315">
        <v>50</v>
      </c>
      <c r="N344" s="315">
        <v>27.999999999999996</v>
      </c>
      <c r="Q344" s="316"/>
      <c r="R344" s="315">
        <v>0</v>
      </c>
      <c r="S344" s="315">
        <v>50</v>
      </c>
      <c r="T344" s="315">
        <v>50</v>
      </c>
    </row>
    <row r="345" spans="1:21" x14ac:dyDescent="0.25">
      <c r="A345" s="315" t="s">
        <v>446</v>
      </c>
      <c r="B345" s="315" t="s">
        <v>405</v>
      </c>
      <c r="D345" s="315" t="s">
        <v>406</v>
      </c>
      <c r="F345" s="315">
        <v>2</v>
      </c>
      <c r="H345" s="315">
        <v>50</v>
      </c>
      <c r="J345" s="315">
        <v>0</v>
      </c>
      <c r="L345" s="315">
        <v>50</v>
      </c>
      <c r="N345" s="315">
        <v>20</v>
      </c>
      <c r="Q345" s="316"/>
      <c r="R345" s="315">
        <v>50</v>
      </c>
    </row>
    <row r="346" spans="1:21" x14ac:dyDescent="0.25">
      <c r="A346" s="315" t="s">
        <v>446</v>
      </c>
      <c r="B346" s="315" t="s">
        <v>407</v>
      </c>
      <c r="D346" s="315" t="s">
        <v>408</v>
      </c>
      <c r="F346" s="315">
        <v>1</v>
      </c>
      <c r="H346" s="315">
        <v>0</v>
      </c>
      <c r="J346" s="315">
        <v>0</v>
      </c>
      <c r="L346" s="315">
        <v>100</v>
      </c>
      <c r="Q346" s="316"/>
    </row>
    <row r="347" spans="1:21" x14ac:dyDescent="0.25">
      <c r="Q347" s="316"/>
    </row>
    <row r="348" spans="1:21" x14ac:dyDescent="0.25">
      <c r="A348" s="315" t="s">
        <v>447</v>
      </c>
      <c r="B348" s="315" t="s">
        <v>410</v>
      </c>
      <c r="D348" s="315" t="s">
        <v>397</v>
      </c>
      <c r="F348" s="315">
        <v>2</v>
      </c>
      <c r="H348" s="315">
        <v>50</v>
      </c>
      <c r="J348" s="315">
        <v>0</v>
      </c>
      <c r="L348" s="315">
        <v>50</v>
      </c>
      <c r="N348" s="315">
        <v>36</v>
      </c>
      <c r="Q348" s="316"/>
      <c r="R348" s="315">
        <v>0</v>
      </c>
      <c r="S348" s="315">
        <v>50</v>
      </c>
      <c r="T348" s="315">
        <v>50</v>
      </c>
      <c r="U348" s="315">
        <v>50</v>
      </c>
    </row>
    <row r="349" spans="1:21" x14ac:dyDescent="0.25">
      <c r="A349" s="315" t="s">
        <v>447</v>
      </c>
      <c r="B349" s="315" t="s">
        <v>396</v>
      </c>
      <c r="D349" s="315" t="s">
        <v>397</v>
      </c>
      <c r="F349" s="315">
        <v>3</v>
      </c>
      <c r="H349" s="315">
        <v>67</v>
      </c>
      <c r="J349" s="315">
        <v>0</v>
      </c>
      <c r="L349" s="315">
        <v>33</v>
      </c>
      <c r="N349" s="315">
        <v>45.999999999999993</v>
      </c>
      <c r="Q349" s="316"/>
      <c r="R349" s="315">
        <v>0</v>
      </c>
      <c r="S349" s="315">
        <v>0</v>
      </c>
      <c r="T349" s="315">
        <v>67</v>
      </c>
      <c r="U349" s="315">
        <v>67</v>
      </c>
    </row>
    <row r="350" spans="1:21" x14ac:dyDescent="0.25">
      <c r="A350" s="315" t="s">
        <v>447</v>
      </c>
      <c r="B350" s="315" t="s">
        <v>398</v>
      </c>
      <c r="D350" s="315" t="s">
        <v>397</v>
      </c>
      <c r="F350" s="315">
        <v>2</v>
      </c>
      <c r="H350" s="315">
        <v>100</v>
      </c>
      <c r="J350" s="315">
        <v>0</v>
      </c>
      <c r="L350" s="315">
        <v>0</v>
      </c>
      <c r="N350" s="315">
        <v>34</v>
      </c>
      <c r="Q350" s="316"/>
      <c r="R350" s="315">
        <v>0</v>
      </c>
      <c r="S350" s="315">
        <v>100</v>
      </c>
      <c r="T350" s="315">
        <v>100</v>
      </c>
      <c r="U350" s="315">
        <v>100</v>
      </c>
    </row>
    <row r="351" spans="1:21" x14ac:dyDescent="0.25">
      <c r="Q351" s="316"/>
    </row>
    <row r="352" spans="1:21" x14ac:dyDescent="0.25">
      <c r="A352" s="315" t="s">
        <v>448</v>
      </c>
      <c r="B352" s="315" t="s">
        <v>410</v>
      </c>
      <c r="D352" s="315" t="s">
        <v>397</v>
      </c>
      <c r="F352" s="315">
        <v>1</v>
      </c>
      <c r="H352" s="315">
        <v>0</v>
      </c>
      <c r="J352" s="315">
        <v>0</v>
      </c>
      <c r="L352" s="315">
        <v>100</v>
      </c>
      <c r="Q352" s="316"/>
      <c r="R352" s="315">
        <v>0</v>
      </c>
      <c r="S352" s="315">
        <v>0</v>
      </c>
      <c r="T352" s="315">
        <v>0</v>
      </c>
      <c r="U352" s="315">
        <v>0</v>
      </c>
    </row>
    <row r="353" spans="1:21" x14ac:dyDescent="0.25">
      <c r="A353" s="315" t="s">
        <v>448</v>
      </c>
      <c r="B353" s="315" t="s">
        <v>398</v>
      </c>
      <c r="D353" s="315" t="s">
        <v>397</v>
      </c>
      <c r="F353" s="315">
        <v>2</v>
      </c>
      <c r="H353" s="315">
        <v>0</v>
      </c>
      <c r="J353" s="315">
        <v>0</v>
      </c>
      <c r="L353" s="315">
        <v>100</v>
      </c>
      <c r="Q353" s="316"/>
      <c r="R353" s="315">
        <v>0</v>
      </c>
      <c r="S353" s="315">
        <v>0</v>
      </c>
      <c r="T353" s="315">
        <v>0</v>
      </c>
      <c r="U353" s="315">
        <v>0</v>
      </c>
    </row>
    <row r="354" spans="1:21" x14ac:dyDescent="0.25">
      <c r="A354" s="315" t="s">
        <v>448</v>
      </c>
      <c r="B354" s="315" t="s">
        <v>399</v>
      </c>
      <c r="D354" s="315" t="s">
        <v>397</v>
      </c>
      <c r="F354" s="315">
        <v>2</v>
      </c>
      <c r="H354" s="315">
        <v>50</v>
      </c>
      <c r="J354" s="315">
        <v>0</v>
      </c>
      <c r="L354" s="315">
        <v>50</v>
      </c>
      <c r="N354" s="315">
        <v>60</v>
      </c>
      <c r="Q354" s="316"/>
      <c r="R354" s="315">
        <v>0</v>
      </c>
      <c r="S354" s="315">
        <v>0</v>
      </c>
      <c r="T354" s="315">
        <v>0</v>
      </c>
      <c r="U354" s="315">
        <v>50</v>
      </c>
    </row>
    <row r="355" spans="1:21" x14ac:dyDescent="0.25">
      <c r="A355" s="315" t="s">
        <v>448</v>
      </c>
      <c r="B355" s="315" t="s">
        <v>400</v>
      </c>
      <c r="D355" s="315" t="s">
        <v>397</v>
      </c>
      <c r="F355" s="315">
        <v>2</v>
      </c>
      <c r="H355" s="315">
        <v>50</v>
      </c>
      <c r="J355" s="315">
        <v>0</v>
      </c>
      <c r="L355" s="315">
        <v>50</v>
      </c>
      <c r="N355" s="315">
        <v>52</v>
      </c>
      <c r="Q355" s="316"/>
      <c r="R355" s="315">
        <v>0</v>
      </c>
      <c r="S355" s="315">
        <v>0</v>
      </c>
      <c r="T355" s="315">
        <v>0</v>
      </c>
      <c r="U355" s="315">
        <v>50</v>
      </c>
    </row>
    <row r="356" spans="1:21" x14ac:dyDescent="0.25">
      <c r="Q356" s="316"/>
    </row>
    <row r="357" spans="1:21" x14ac:dyDescent="0.25">
      <c r="A357" s="315" t="s">
        <v>449</v>
      </c>
      <c r="B357" s="315" t="s">
        <v>398</v>
      </c>
      <c r="D357" s="315" t="s">
        <v>397</v>
      </c>
      <c r="F357" s="315">
        <v>1</v>
      </c>
      <c r="H357" s="315">
        <v>0</v>
      </c>
      <c r="J357" s="315">
        <v>0</v>
      </c>
      <c r="L357" s="315">
        <v>100</v>
      </c>
      <c r="Q357" s="316"/>
      <c r="R357" s="315">
        <v>0</v>
      </c>
      <c r="S357" s="315">
        <v>0</v>
      </c>
      <c r="T357" s="315">
        <v>0</v>
      </c>
      <c r="U357" s="315">
        <v>0</v>
      </c>
    </row>
    <row r="358" spans="1:21" x14ac:dyDescent="0.25">
      <c r="Q358" s="316"/>
    </row>
    <row r="359" spans="1:21" x14ac:dyDescent="0.25">
      <c r="A359" s="315" t="s">
        <v>450</v>
      </c>
      <c r="B359" s="315" t="s">
        <v>400</v>
      </c>
      <c r="D359" s="315" t="s">
        <v>397</v>
      </c>
      <c r="F359" s="315">
        <v>7</v>
      </c>
      <c r="H359" s="315">
        <v>43</v>
      </c>
      <c r="J359" s="315">
        <v>0</v>
      </c>
      <c r="L359" s="315">
        <v>57</v>
      </c>
      <c r="N359" s="315">
        <v>44.000000000000007</v>
      </c>
      <c r="Q359" s="316"/>
      <c r="R359" s="315">
        <v>0</v>
      </c>
      <c r="S359" s="315">
        <v>14</v>
      </c>
      <c r="T359" s="315">
        <v>29</v>
      </c>
      <c r="U359" s="315">
        <v>43</v>
      </c>
    </row>
    <row r="360" spans="1:21" x14ac:dyDescent="0.25">
      <c r="A360" s="315" t="s">
        <v>450</v>
      </c>
      <c r="B360" s="315" t="s">
        <v>401</v>
      </c>
      <c r="D360" s="315" t="s">
        <v>402</v>
      </c>
      <c r="F360" s="315">
        <v>3</v>
      </c>
      <c r="H360" s="315">
        <v>33</v>
      </c>
      <c r="J360" s="315">
        <v>33</v>
      </c>
      <c r="L360" s="315">
        <v>33</v>
      </c>
      <c r="N360" s="315">
        <v>36</v>
      </c>
      <c r="P360" s="315">
        <v>55.999999999999993</v>
      </c>
      <c r="Q360" s="316"/>
      <c r="R360" s="315">
        <v>0</v>
      </c>
      <c r="S360" s="315">
        <v>33</v>
      </c>
      <c r="T360" s="315">
        <v>33</v>
      </c>
    </row>
    <row r="361" spans="1:21" x14ac:dyDescent="0.25">
      <c r="A361" s="315" t="s">
        <v>450</v>
      </c>
      <c r="B361" s="315" t="s">
        <v>403</v>
      </c>
      <c r="D361" s="315" t="s">
        <v>404</v>
      </c>
      <c r="F361" s="315">
        <v>2</v>
      </c>
      <c r="H361" s="315">
        <v>0</v>
      </c>
      <c r="J361" s="315">
        <v>0</v>
      </c>
      <c r="L361" s="315">
        <v>100</v>
      </c>
      <c r="Q361" s="316"/>
      <c r="R361" s="315">
        <v>0</v>
      </c>
      <c r="S361" s="315">
        <v>0</v>
      </c>
    </row>
    <row r="362" spans="1:21" x14ac:dyDescent="0.25">
      <c r="A362" s="315" t="s">
        <v>450</v>
      </c>
      <c r="B362" s="315" t="s">
        <v>405</v>
      </c>
      <c r="D362" s="315" t="s">
        <v>406</v>
      </c>
      <c r="F362" s="315">
        <v>4</v>
      </c>
      <c r="H362" s="315">
        <v>25</v>
      </c>
      <c r="J362" s="315">
        <v>0</v>
      </c>
      <c r="L362" s="315">
        <v>75</v>
      </c>
      <c r="N362" s="315">
        <v>24</v>
      </c>
      <c r="Q362" s="316"/>
      <c r="R362" s="315">
        <v>25</v>
      </c>
    </row>
    <row r="363" spans="1:21" x14ac:dyDescent="0.25">
      <c r="A363" s="315" t="s">
        <v>450</v>
      </c>
      <c r="B363" s="315" t="s">
        <v>407</v>
      </c>
      <c r="D363" s="315" t="s">
        <v>408</v>
      </c>
      <c r="F363" s="315">
        <v>2</v>
      </c>
      <c r="H363" s="315">
        <v>0</v>
      </c>
      <c r="J363" s="315">
        <v>0</v>
      </c>
      <c r="L363" s="315">
        <v>100</v>
      </c>
      <c r="Q363" s="316"/>
    </row>
    <row r="364" spans="1:21" x14ac:dyDescent="0.25">
      <c r="Q364" s="316"/>
    </row>
    <row r="365" spans="1:21" x14ac:dyDescent="0.25">
      <c r="A365" s="315" t="s">
        <v>451</v>
      </c>
      <c r="B365" s="315" t="s">
        <v>399</v>
      </c>
      <c r="D365" s="315" t="s">
        <v>397</v>
      </c>
      <c r="F365" s="315">
        <v>1</v>
      </c>
      <c r="H365" s="315">
        <v>0</v>
      </c>
      <c r="J365" s="315">
        <v>100</v>
      </c>
      <c r="L365" s="315">
        <v>0</v>
      </c>
      <c r="P365" s="315">
        <v>52</v>
      </c>
      <c r="Q365" s="316"/>
      <c r="R365" s="315">
        <v>0</v>
      </c>
      <c r="S365" s="315">
        <v>0</v>
      </c>
      <c r="T365" s="315">
        <v>0</v>
      </c>
      <c r="U365" s="315">
        <v>0</v>
      </c>
    </row>
    <row r="366" spans="1:21" x14ac:dyDescent="0.25">
      <c r="A366" s="315" t="s">
        <v>451</v>
      </c>
      <c r="B366" s="315" t="s">
        <v>401</v>
      </c>
      <c r="D366" s="315" t="s">
        <v>402</v>
      </c>
      <c r="F366" s="315">
        <v>2</v>
      </c>
      <c r="H366" s="315">
        <v>100</v>
      </c>
      <c r="J366" s="315">
        <v>0</v>
      </c>
      <c r="L366" s="315">
        <v>0</v>
      </c>
      <c r="N366" s="315">
        <v>38</v>
      </c>
      <c r="Q366" s="316"/>
      <c r="R366" s="315">
        <v>0</v>
      </c>
      <c r="S366" s="315">
        <v>50</v>
      </c>
      <c r="T366" s="315">
        <v>100</v>
      </c>
    </row>
    <row r="367" spans="1:21" x14ac:dyDescent="0.25">
      <c r="Q367" s="316"/>
    </row>
    <row r="368" spans="1:21" x14ac:dyDescent="0.25">
      <c r="A368" s="315" t="s">
        <v>452</v>
      </c>
      <c r="B368" s="315" t="s">
        <v>400</v>
      </c>
      <c r="D368" s="315" t="s">
        <v>397</v>
      </c>
      <c r="F368" s="315">
        <v>1</v>
      </c>
      <c r="H368" s="315">
        <v>0</v>
      </c>
      <c r="J368" s="315">
        <v>0</v>
      </c>
      <c r="L368" s="315">
        <v>100</v>
      </c>
      <c r="Q368" s="316"/>
      <c r="R368" s="315">
        <v>0</v>
      </c>
      <c r="S368" s="315">
        <v>0</v>
      </c>
      <c r="T368" s="315">
        <v>0</v>
      </c>
      <c r="U368" s="315">
        <v>0</v>
      </c>
    </row>
    <row r="369" spans="1:21" x14ac:dyDescent="0.25">
      <c r="A369" s="315" t="s">
        <v>452</v>
      </c>
      <c r="B369" s="315" t="s">
        <v>407</v>
      </c>
      <c r="D369" s="315" t="s">
        <v>408</v>
      </c>
      <c r="F369" s="315">
        <v>1</v>
      </c>
      <c r="H369" s="315">
        <v>0</v>
      </c>
      <c r="J369" s="315">
        <v>0</v>
      </c>
      <c r="L369" s="315">
        <v>100</v>
      </c>
      <c r="Q369" s="316"/>
    </row>
    <row r="370" spans="1:21" x14ac:dyDescent="0.25">
      <c r="Q370" s="316"/>
    </row>
    <row r="371" spans="1:21" x14ac:dyDescent="0.25">
      <c r="A371" s="315" t="s">
        <v>453</v>
      </c>
      <c r="B371" s="315" t="s">
        <v>410</v>
      </c>
      <c r="D371" s="315" t="s">
        <v>397</v>
      </c>
      <c r="F371" s="315">
        <v>4</v>
      </c>
      <c r="H371" s="315">
        <v>25</v>
      </c>
      <c r="J371" s="315">
        <v>0</v>
      </c>
      <c r="L371" s="315">
        <v>75</v>
      </c>
      <c r="N371" s="315">
        <v>48</v>
      </c>
      <c r="Q371" s="316"/>
      <c r="R371" s="315">
        <v>0</v>
      </c>
      <c r="S371" s="315">
        <v>0</v>
      </c>
      <c r="T371" s="315">
        <v>25</v>
      </c>
      <c r="U371" s="315">
        <v>25</v>
      </c>
    </row>
    <row r="372" spans="1:21" x14ac:dyDescent="0.25">
      <c r="A372" s="315" t="s">
        <v>453</v>
      </c>
      <c r="B372" s="315" t="s">
        <v>396</v>
      </c>
      <c r="D372" s="315" t="s">
        <v>397</v>
      </c>
      <c r="F372" s="315">
        <v>5</v>
      </c>
      <c r="H372" s="315">
        <v>20</v>
      </c>
      <c r="J372" s="315">
        <v>0</v>
      </c>
      <c r="L372" s="315">
        <v>80</v>
      </c>
      <c r="N372" s="315">
        <v>48</v>
      </c>
      <c r="Q372" s="316"/>
      <c r="R372" s="315">
        <v>0</v>
      </c>
      <c r="S372" s="315">
        <v>0</v>
      </c>
      <c r="T372" s="315">
        <v>20</v>
      </c>
      <c r="U372" s="315">
        <v>20</v>
      </c>
    </row>
    <row r="373" spans="1:21" x14ac:dyDescent="0.25">
      <c r="A373" s="315" t="s">
        <v>453</v>
      </c>
      <c r="B373" s="315" t="s">
        <v>398</v>
      </c>
      <c r="D373" s="315" t="s">
        <v>397</v>
      </c>
      <c r="F373" s="315">
        <v>6</v>
      </c>
      <c r="H373" s="315">
        <v>33</v>
      </c>
      <c r="J373" s="315">
        <v>17</v>
      </c>
      <c r="L373" s="315">
        <v>50</v>
      </c>
      <c r="N373" s="315">
        <v>40</v>
      </c>
      <c r="P373" s="315">
        <v>60</v>
      </c>
      <c r="Q373" s="316"/>
      <c r="R373" s="315">
        <v>17</v>
      </c>
      <c r="S373" s="315">
        <v>17</v>
      </c>
      <c r="T373" s="315">
        <v>17</v>
      </c>
      <c r="U373" s="315">
        <v>33</v>
      </c>
    </row>
    <row r="374" spans="1:21" x14ac:dyDescent="0.25">
      <c r="A374" s="315" t="s">
        <v>453</v>
      </c>
      <c r="B374" s="315" t="s">
        <v>399</v>
      </c>
      <c r="D374" s="315" t="s">
        <v>397</v>
      </c>
      <c r="F374" s="315">
        <v>3</v>
      </c>
      <c r="H374" s="315">
        <v>67</v>
      </c>
      <c r="J374" s="315">
        <v>0</v>
      </c>
      <c r="L374" s="315">
        <v>33</v>
      </c>
      <c r="N374" s="315">
        <v>50</v>
      </c>
      <c r="Q374" s="316"/>
      <c r="R374" s="315">
        <v>0</v>
      </c>
      <c r="S374" s="315">
        <v>0</v>
      </c>
      <c r="T374" s="315">
        <v>33</v>
      </c>
      <c r="U374" s="315">
        <v>67</v>
      </c>
    </row>
    <row r="375" spans="1:21" x14ac:dyDescent="0.25">
      <c r="A375" s="315" t="s">
        <v>453</v>
      </c>
      <c r="B375" s="315" t="s">
        <v>400</v>
      </c>
      <c r="D375" s="315" t="s">
        <v>397</v>
      </c>
      <c r="F375" s="315">
        <v>2</v>
      </c>
      <c r="H375" s="315">
        <v>50</v>
      </c>
      <c r="J375" s="315">
        <v>0</v>
      </c>
      <c r="L375" s="315">
        <v>50</v>
      </c>
      <c r="N375" s="315">
        <v>52</v>
      </c>
      <c r="Q375" s="316"/>
      <c r="R375" s="315">
        <v>0</v>
      </c>
      <c r="S375" s="315">
        <v>0</v>
      </c>
      <c r="T375" s="315">
        <v>0</v>
      </c>
      <c r="U375" s="315">
        <v>50</v>
      </c>
    </row>
    <row r="376" spans="1:21" x14ac:dyDescent="0.25">
      <c r="A376" s="315" t="s">
        <v>453</v>
      </c>
      <c r="B376" s="315" t="s">
        <v>401</v>
      </c>
      <c r="D376" s="315" t="s">
        <v>402</v>
      </c>
      <c r="F376" s="315">
        <v>1</v>
      </c>
      <c r="H376" s="315">
        <v>0</v>
      </c>
      <c r="J376" s="315">
        <v>0</v>
      </c>
      <c r="L376" s="315">
        <v>100</v>
      </c>
      <c r="Q376" s="316"/>
      <c r="R376" s="315">
        <v>0</v>
      </c>
      <c r="S376" s="315">
        <v>0</v>
      </c>
      <c r="T376" s="315">
        <v>0</v>
      </c>
    </row>
    <row r="377" spans="1:21" x14ac:dyDescent="0.25">
      <c r="A377" s="315" t="s">
        <v>453</v>
      </c>
      <c r="B377" s="315" t="s">
        <v>407</v>
      </c>
      <c r="D377" s="315" t="s">
        <v>408</v>
      </c>
      <c r="F377" s="315">
        <v>1</v>
      </c>
      <c r="H377" s="315">
        <v>0</v>
      </c>
      <c r="J377" s="315">
        <v>0</v>
      </c>
      <c r="L377" s="315">
        <v>100</v>
      </c>
      <c r="Q377" s="316"/>
    </row>
    <row r="378" spans="1:21" x14ac:dyDescent="0.25">
      <c r="Q378" s="316"/>
    </row>
    <row r="379" spans="1:21" x14ac:dyDescent="0.25">
      <c r="A379" s="315" t="s">
        <v>454</v>
      </c>
      <c r="B379" s="315" t="s">
        <v>410</v>
      </c>
      <c r="D379" s="315" t="s">
        <v>397</v>
      </c>
      <c r="F379" s="315">
        <v>4</v>
      </c>
      <c r="H379" s="315">
        <v>75</v>
      </c>
      <c r="J379" s="315">
        <v>0</v>
      </c>
      <c r="L379" s="315">
        <v>25</v>
      </c>
      <c r="N379" s="315">
        <v>36</v>
      </c>
      <c r="Q379" s="316"/>
      <c r="R379" s="315">
        <v>25</v>
      </c>
      <c r="S379" s="315">
        <v>50</v>
      </c>
      <c r="T379" s="315">
        <v>75</v>
      </c>
      <c r="U379" s="315">
        <v>75</v>
      </c>
    </row>
    <row r="380" spans="1:21" x14ac:dyDescent="0.25">
      <c r="A380" s="315" t="s">
        <v>454</v>
      </c>
      <c r="B380" s="315" t="s">
        <v>396</v>
      </c>
      <c r="D380" s="315" t="s">
        <v>397</v>
      </c>
      <c r="F380" s="315">
        <v>3</v>
      </c>
      <c r="H380" s="315">
        <v>67</v>
      </c>
      <c r="J380" s="315">
        <v>0</v>
      </c>
      <c r="L380" s="315">
        <v>33</v>
      </c>
      <c r="N380" s="315">
        <v>36</v>
      </c>
      <c r="Q380" s="316"/>
      <c r="R380" s="315">
        <v>0</v>
      </c>
      <c r="S380" s="315">
        <v>33</v>
      </c>
      <c r="T380" s="315">
        <v>67</v>
      </c>
      <c r="U380" s="315">
        <v>67</v>
      </c>
    </row>
    <row r="381" spans="1:21" x14ac:dyDescent="0.25">
      <c r="A381" s="315" t="s">
        <v>454</v>
      </c>
      <c r="B381" s="315" t="s">
        <v>398</v>
      </c>
      <c r="D381" s="315" t="s">
        <v>397</v>
      </c>
      <c r="F381" s="315">
        <v>2</v>
      </c>
      <c r="H381" s="315">
        <v>50</v>
      </c>
      <c r="J381" s="315">
        <v>0</v>
      </c>
      <c r="L381" s="315">
        <v>50</v>
      </c>
      <c r="N381" s="315">
        <v>52</v>
      </c>
      <c r="Q381" s="316"/>
      <c r="R381" s="315">
        <v>0</v>
      </c>
      <c r="S381" s="315">
        <v>0</v>
      </c>
      <c r="T381" s="315">
        <v>0</v>
      </c>
      <c r="U381" s="315">
        <v>50</v>
      </c>
    </row>
    <row r="382" spans="1:21" x14ac:dyDescent="0.25">
      <c r="A382" s="315" t="s">
        <v>454</v>
      </c>
      <c r="B382" s="315" t="s">
        <v>399</v>
      </c>
      <c r="D382" s="315" t="s">
        <v>397</v>
      </c>
      <c r="F382" s="315">
        <v>2</v>
      </c>
      <c r="H382" s="315">
        <v>100</v>
      </c>
      <c r="J382" s="315">
        <v>0</v>
      </c>
      <c r="L382" s="315">
        <v>0</v>
      </c>
      <c r="N382" s="315">
        <v>38</v>
      </c>
      <c r="Q382" s="316"/>
      <c r="R382" s="315">
        <v>0</v>
      </c>
      <c r="S382" s="315">
        <v>50</v>
      </c>
      <c r="T382" s="315">
        <v>100</v>
      </c>
      <c r="U382" s="315">
        <v>100</v>
      </c>
    </row>
    <row r="383" spans="1:21" x14ac:dyDescent="0.25">
      <c r="Q383" s="316"/>
    </row>
    <row r="384" spans="1:21" x14ac:dyDescent="0.25">
      <c r="A384" s="315" t="s">
        <v>455</v>
      </c>
      <c r="B384" s="315" t="s">
        <v>410</v>
      </c>
      <c r="D384" s="315" t="s">
        <v>397</v>
      </c>
      <c r="F384" s="315">
        <v>5</v>
      </c>
      <c r="H384" s="315">
        <v>60</v>
      </c>
      <c r="J384" s="315">
        <v>0</v>
      </c>
      <c r="L384" s="315">
        <v>40</v>
      </c>
      <c r="N384" s="315">
        <v>48</v>
      </c>
      <c r="Q384" s="316"/>
      <c r="R384" s="315">
        <v>0</v>
      </c>
      <c r="S384" s="315">
        <v>20</v>
      </c>
      <c r="T384" s="315">
        <v>40</v>
      </c>
      <c r="U384" s="315">
        <v>60</v>
      </c>
    </row>
    <row r="385" spans="1:21" x14ac:dyDescent="0.25">
      <c r="A385" s="315" t="s">
        <v>455</v>
      </c>
      <c r="B385" s="315" t="s">
        <v>396</v>
      </c>
      <c r="D385" s="315" t="s">
        <v>397</v>
      </c>
      <c r="F385" s="315">
        <v>6</v>
      </c>
      <c r="H385" s="315">
        <v>50</v>
      </c>
      <c r="J385" s="315">
        <v>0</v>
      </c>
      <c r="L385" s="315">
        <v>50</v>
      </c>
      <c r="N385" s="315">
        <v>48</v>
      </c>
      <c r="Q385" s="316"/>
      <c r="R385" s="315">
        <v>0</v>
      </c>
      <c r="S385" s="315">
        <v>17</v>
      </c>
      <c r="T385" s="315">
        <v>33</v>
      </c>
      <c r="U385" s="315">
        <v>50</v>
      </c>
    </row>
    <row r="386" spans="1:21" x14ac:dyDescent="0.25">
      <c r="A386" s="315" t="s">
        <v>455</v>
      </c>
      <c r="B386" s="315" t="s">
        <v>398</v>
      </c>
      <c r="D386" s="315" t="s">
        <v>397</v>
      </c>
      <c r="F386" s="315">
        <v>11</v>
      </c>
      <c r="H386" s="315">
        <v>36</v>
      </c>
      <c r="J386" s="315">
        <v>0</v>
      </c>
      <c r="L386" s="315">
        <v>64</v>
      </c>
      <c r="N386" s="315">
        <v>55.999999999999993</v>
      </c>
      <c r="Q386" s="316"/>
      <c r="R386" s="315">
        <v>0</v>
      </c>
      <c r="S386" s="315">
        <v>0</v>
      </c>
      <c r="T386" s="315">
        <v>9</v>
      </c>
      <c r="U386" s="315">
        <v>36</v>
      </c>
    </row>
    <row r="387" spans="1:21" x14ac:dyDescent="0.25">
      <c r="A387" s="315" t="s">
        <v>455</v>
      </c>
      <c r="B387" s="315" t="s">
        <v>399</v>
      </c>
      <c r="D387" s="315" t="s">
        <v>397</v>
      </c>
      <c r="F387" s="315">
        <v>1</v>
      </c>
      <c r="H387" s="315">
        <v>0</v>
      </c>
      <c r="J387" s="315">
        <v>0</v>
      </c>
      <c r="L387" s="315">
        <v>100</v>
      </c>
      <c r="Q387" s="316"/>
      <c r="R387" s="315">
        <v>0</v>
      </c>
      <c r="S387" s="315">
        <v>0</v>
      </c>
      <c r="T387" s="315">
        <v>0</v>
      </c>
      <c r="U387" s="315">
        <v>0</v>
      </c>
    </row>
    <row r="388" spans="1:21" x14ac:dyDescent="0.25">
      <c r="Q388" s="316"/>
    </row>
    <row r="389" spans="1:21" x14ac:dyDescent="0.25">
      <c r="A389" s="315" t="s">
        <v>456</v>
      </c>
      <c r="B389" s="315" t="s">
        <v>410</v>
      </c>
      <c r="D389" s="315" t="s">
        <v>397</v>
      </c>
      <c r="F389" s="315">
        <v>1</v>
      </c>
      <c r="H389" s="315">
        <v>100</v>
      </c>
      <c r="J389" s="315">
        <v>0</v>
      </c>
      <c r="L389" s="315">
        <v>0</v>
      </c>
      <c r="N389" s="315">
        <v>55.999999999999993</v>
      </c>
      <c r="Q389" s="316"/>
      <c r="R389" s="315">
        <v>0</v>
      </c>
      <c r="S389" s="315">
        <v>0</v>
      </c>
      <c r="T389" s="315">
        <v>0</v>
      </c>
      <c r="U389" s="315">
        <v>100</v>
      </c>
    </row>
    <row r="390" spans="1:21" x14ac:dyDescent="0.25">
      <c r="A390" s="315" t="s">
        <v>456</v>
      </c>
      <c r="B390" s="315" t="s">
        <v>396</v>
      </c>
      <c r="D390" s="315" t="s">
        <v>397</v>
      </c>
      <c r="F390" s="315">
        <v>1</v>
      </c>
      <c r="H390" s="315">
        <v>100</v>
      </c>
      <c r="J390" s="315">
        <v>0</v>
      </c>
      <c r="L390" s="315">
        <v>0</v>
      </c>
      <c r="N390" s="315">
        <v>36</v>
      </c>
      <c r="Q390" s="316"/>
      <c r="R390" s="315">
        <v>0</v>
      </c>
      <c r="S390" s="315">
        <v>100</v>
      </c>
      <c r="T390" s="315">
        <v>100</v>
      </c>
      <c r="U390" s="315">
        <v>100</v>
      </c>
    </row>
    <row r="391" spans="1:21" x14ac:dyDescent="0.25">
      <c r="A391" s="315" t="s">
        <v>456</v>
      </c>
      <c r="B391" s="315" t="s">
        <v>398</v>
      </c>
      <c r="D391" s="315" t="s">
        <v>397</v>
      </c>
      <c r="F391" s="315">
        <v>4</v>
      </c>
      <c r="H391" s="315">
        <v>75</v>
      </c>
      <c r="J391" s="315">
        <v>0</v>
      </c>
      <c r="L391" s="315">
        <v>25</v>
      </c>
      <c r="N391" s="315">
        <v>52</v>
      </c>
      <c r="Q391" s="316"/>
      <c r="R391" s="315">
        <v>0</v>
      </c>
      <c r="S391" s="315">
        <v>0</v>
      </c>
      <c r="T391" s="315">
        <v>25</v>
      </c>
      <c r="U391" s="315">
        <v>75</v>
      </c>
    </row>
    <row r="392" spans="1:21" x14ac:dyDescent="0.25">
      <c r="A392" s="315" t="s">
        <v>456</v>
      </c>
      <c r="B392" s="315" t="s">
        <v>399</v>
      </c>
      <c r="D392" s="315" t="s">
        <v>397</v>
      </c>
      <c r="F392" s="315">
        <v>1</v>
      </c>
      <c r="H392" s="315">
        <v>0</v>
      </c>
      <c r="J392" s="315">
        <v>0</v>
      </c>
      <c r="L392" s="315">
        <v>100</v>
      </c>
      <c r="Q392" s="316"/>
      <c r="R392" s="315">
        <v>0</v>
      </c>
      <c r="S392" s="315">
        <v>0</v>
      </c>
      <c r="T392" s="315">
        <v>0</v>
      </c>
      <c r="U392" s="315">
        <v>0</v>
      </c>
    </row>
    <row r="393" spans="1:21" x14ac:dyDescent="0.25">
      <c r="A393" s="315" t="s">
        <v>456</v>
      </c>
      <c r="B393" s="315" t="s">
        <v>400</v>
      </c>
      <c r="D393" s="315" t="s">
        <v>397</v>
      </c>
      <c r="F393" s="315">
        <v>3</v>
      </c>
      <c r="H393" s="315">
        <v>67</v>
      </c>
      <c r="J393" s="315">
        <v>0</v>
      </c>
      <c r="L393" s="315">
        <v>33</v>
      </c>
      <c r="N393" s="315">
        <v>44.000000000000007</v>
      </c>
      <c r="Q393" s="316"/>
      <c r="R393" s="315">
        <v>0</v>
      </c>
      <c r="S393" s="315">
        <v>33</v>
      </c>
      <c r="T393" s="315">
        <v>33</v>
      </c>
      <c r="U393" s="315">
        <v>67</v>
      </c>
    </row>
    <row r="394" spans="1:21" x14ac:dyDescent="0.25">
      <c r="A394" s="315" t="s">
        <v>456</v>
      </c>
      <c r="B394" s="315" t="s">
        <v>401</v>
      </c>
      <c r="D394" s="315" t="s">
        <v>402</v>
      </c>
      <c r="F394" s="315">
        <v>1</v>
      </c>
      <c r="H394" s="315">
        <v>100</v>
      </c>
      <c r="J394" s="315">
        <v>0</v>
      </c>
      <c r="L394" s="315">
        <v>0</v>
      </c>
      <c r="N394" s="315">
        <v>44.000000000000007</v>
      </c>
      <c r="Q394" s="316"/>
      <c r="R394" s="315">
        <v>0</v>
      </c>
      <c r="S394" s="315">
        <v>0</v>
      </c>
      <c r="T394" s="315">
        <v>100</v>
      </c>
    </row>
    <row r="395" spans="1:21" x14ac:dyDescent="0.25">
      <c r="A395" s="315" t="s">
        <v>456</v>
      </c>
      <c r="B395" s="315" t="s">
        <v>403</v>
      </c>
      <c r="D395" s="315" t="s">
        <v>404</v>
      </c>
      <c r="F395" s="315">
        <v>1</v>
      </c>
      <c r="H395" s="315">
        <v>0</v>
      </c>
      <c r="J395" s="315">
        <v>0</v>
      </c>
      <c r="L395" s="315">
        <v>100</v>
      </c>
      <c r="Q395" s="316"/>
      <c r="R395" s="315">
        <v>0</v>
      </c>
      <c r="S395" s="315">
        <v>0</v>
      </c>
    </row>
    <row r="396" spans="1:21" x14ac:dyDescent="0.25">
      <c r="A396" s="315" t="s">
        <v>456</v>
      </c>
      <c r="B396" s="315" t="s">
        <v>405</v>
      </c>
      <c r="D396" s="315" t="s">
        <v>406</v>
      </c>
      <c r="F396" s="315">
        <v>2</v>
      </c>
      <c r="H396" s="315">
        <v>0</v>
      </c>
      <c r="J396" s="315">
        <v>0</v>
      </c>
      <c r="L396" s="315">
        <v>100</v>
      </c>
      <c r="Q396" s="316"/>
      <c r="R396" s="315">
        <v>0</v>
      </c>
    </row>
    <row r="397" spans="1:21" x14ac:dyDescent="0.25">
      <c r="Q397" s="316"/>
    </row>
    <row r="398" spans="1:21" x14ac:dyDescent="0.25">
      <c r="A398" s="315" t="s">
        <v>457</v>
      </c>
      <c r="B398" s="315" t="s">
        <v>410</v>
      </c>
      <c r="D398" s="315" t="s">
        <v>397</v>
      </c>
      <c r="F398" s="315">
        <v>2</v>
      </c>
      <c r="H398" s="315">
        <v>50</v>
      </c>
      <c r="J398" s="315">
        <v>0</v>
      </c>
      <c r="L398" s="315">
        <v>50</v>
      </c>
      <c r="N398" s="315">
        <v>44.000000000000007</v>
      </c>
      <c r="Q398" s="316"/>
      <c r="R398" s="315">
        <v>0</v>
      </c>
      <c r="S398" s="315">
        <v>0</v>
      </c>
      <c r="T398" s="315">
        <v>50</v>
      </c>
      <c r="U398" s="315">
        <v>50</v>
      </c>
    </row>
    <row r="399" spans="1:21" x14ac:dyDescent="0.25">
      <c r="A399" s="315" t="s">
        <v>457</v>
      </c>
      <c r="B399" s="315" t="s">
        <v>396</v>
      </c>
      <c r="D399" s="315" t="s">
        <v>397</v>
      </c>
      <c r="F399" s="315">
        <v>3</v>
      </c>
      <c r="H399" s="315">
        <v>67</v>
      </c>
      <c r="J399" s="315">
        <v>0</v>
      </c>
      <c r="L399" s="315">
        <v>33</v>
      </c>
      <c r="N399" s="315">
        <v>40</v>
      </c>
      <c r="Q399" s="316"/>
      <c r="R399" s="315">
        <v>33</v>
      </c>
      <c r="S399" s="315">
        <v>33</v>
      </c>
      <c r="T399" s="315">
        <v>33</v>
      </c>
      <c r="U399" s="315">
        <v>67</v>
      </c>
    </row>
    <row r="400" spans="1:21" x14ac:dyDescent="0.25">
      <c r="A400" s="315" t="s">
        <v>457</v>
      </c>
      <c r="B400" s="315" t="s">
        <v>399</v>
      </c>
      <c r="D400" s="315" t="s">
        <v>397</v>
      </c>
      <c r="F400" s="315">
        <v>5</v>
      </c>
      <c r="H400" s="315">
        <v>80</v>
      </c>
      <c r="J400" s="315">
        <v>0</v>
      </c>
      <c r="L400" s="315">
        <v>20</v>
      </c>
      <c r="N400" s="315">
        <v>38</v>
      </c>
      <c r="Q400" s="316"/>
      <c r="R400" s="315">
        <v>0</v>
      </c>
      <c r="S400" s="315">
        <v>40</v>
      </c>
      <c r="T400" s="315">
        <v>80</v>
      </c>
      <c r="U400" s="315">
        <v>80</v>
      </c>
    </row>
    <row r="401" spans="1:21" x14ac:dyDescent="0.25">
      <c r="A401" s="315" t="s">
        <v>457</v>
      </c>
      <c r="B401" s="315" t="s">
        <v>400</v>
      </c>
      <c r="D401" s="315" t="s">
        <v>397</v>
      </c>
      <c r="F401" s="315">
        <v>1</v>
      </c>
      <c r="H401" s="315">
        <v>100</v>
      </c>
      <c r="J401" s="315">
        <v>0</v>
      </c>
      <c r="L401" s="315">
        <v>0</v>
      </c>
      <c r="N401" s="315">
        <v>27.999999999999996</v>
      </c>
      <c r="Q401" s="316"/>
      <c r="R401" s="315">
        <v>0</v>
      </c>
      <c r="S401" s="315">
        <v>100</v>
      </c>
      <c r="T401" s="315">
        <v>100</v>
      </c>
      <c r="U401" s="315">
        <v>100</v>
      </c>
    </row>
    <row r="402" spans="1:21" x14ac:dyDescent="0.25">
      <c r="A402" s="315" t="s">
        <v>457</v>
      </c>
      <c r="B402" s="315" t="s">
        <v>401</v>
      </c>
      <c r="D402" s="315" t="s">
        <v>402</v>
      </c>
      <c r="F402" s="315">
        <v>2</v>
      </c>
      <c r="H402" s="315">
        <v>50</v>
      </c>
      <c r="J402" s="315">
        <v>0</v>
      </c>
      <c r="L402" s="315">
        <v>50</v>
      </c>
      <c r="N402" s="315">
        <v>36</v>
      </c>
      <c r="Q402" s="316"/>
      <c r="R402" s="315">
        <v>0</v>
      </c>
      <c r="S402" s="315">
        <v>50</v>
      </c>
      <c r="T402" s="315">
        <v>50</v>
      </c>
    </row>
    <row r="403" spans="1:21" x14ac:dyDescent="0.25">
      <c r="A403" s="315" t="s">
        <v>457</v>
      </c>
      <c r="B403" s="315" t="s">
        <v>405</v>
      </c>
      <c r="D403" s="315" t="s">
        <v>406</v>
      </c>
      <c r="F403" s="315">
        <v>1</v>
      </c>
      <c r="J403" s="315">
        <v>0</v>
      </c>
      <c r="L403" s="315">
        <v>100</v>
      </c>
      <c r="Q403" s="316"/>
    </row>
    <row r="404" spans="1:21" x14ac:dyDescent="0.25">
      <c r="Q404" s="316"/>
    </row>
    <row r="405" spans="1:21" x14ac:dyDescent="0.25">
      <c r="A405" s="315" t="s">
        <v>458</v>
      </c>
      <c r="B405" s="315" t="s">
        <v>410</v>
      </c>
      <c r="D405" s="315" t="s">
        <v>397</v>
      </c>
      <c r="F405" s="315">
        <v>1</v>
      </c>
      <c r="H405" s="315">
        <v>0</v>
      </c>
      <c r="J405" s="315">
        <v>0</v>
      </c>
      <c r="L405" s="315">
        <v>100</v>
      </c>
      <c r="Q405" s="316"/>
      <c r="R405" s="315">
        <v>0</v>
      </c>
      <c r="S405" s="315">
        <v>0</v>
      </c>
      <c r="T405" s="315">
        <v>0</v>
      </c>
      <c r="U405" s="315">
        <v>0</v>
      </c>
    </row>
    <row r="406" spans="1:21" x14ac:dyDescent="0.25">
      <c r="A406" s="315" t="s">
        <v>458</v>
      </c>
      <c r="B406" s="315" t="s">
        <v>396</v>
      </c>
      <c r="D406" s="315" t="s">
        <v>397</v>
      </c>
      <c r="F406" s="315">
        <v>1</v>
      </c>
      <c r="H406" s="315">
        <v>0</v>
      </c>
      <c r="J406" s="315">
        <v>0</v>
      </c>
      <c r="L406" s="315">
        <v>100</v>
      </c>
      <c r="Q406" s="316"/>
      <c r="R406" s="315">
        <v>0</v>
      </c>
      <c r="S406" s="315">
        <v>0</v>
      </c>
      <c r="T406" s="315">
        <v>0</v>
      </c>
      <c r="U406" s="315">
        <v>0</v>
      </c>
    </row>
    <row r="407" spans="1:21" x14ac:dyDescent="0.25">
      <c r="A407" s="315" t="s">
        <v>458</v>
      </c>
      <c r="B407" s="315" t="s">
        <v>398</v>
      </c>
      <c r="D407" s="315" t="s">
        <v>397</v>
      </c>
      <c r="F407" s="315">
        <v>1</v>
      </c>
      <c r="H407" s="315">
        <v>100</v>
      </c>
      <c r="J407" s="315">
        <v>0</v>
      </c>
      <c r="L407" s="315">
        <v>0</v>
      </c>
      <c r="N407" s="315">
        <v>45.999999999999993</v>
      </c>
      <c r="Q407" s="316"/>
      <c r="R407" s="315">
        <v>0</v>
      </c>
      <c r="S407" s="315">
        <v>0</v>
      </c>
      <c r="T407" s="315">
        <v>100</v>
      </c>
      <c r="U407" s="315">
        <v>100</v>
      </c>
    </row>
    <row r="408" spans="1:21" x14ac:dyDescent="0.25">
      <c r="Q408" s="316"/>
    </row>
    <row r="409" spans="1:21" x14ac:dyDescent="0.25">
      <c r="A409" s="315" t="s">
        <v>459</v>
      </c>
      <c r="B409" s="315" t="s">
        <v>400</v>
      </c>
      <c r="D409" s="315" t="s">
        <v>397</v>
      </c>
      <c r="F409" s="315">
        <v>3</v>
      </c>
      <c r="H409" s="315">
        <v>67</v>
      </c>
      <c r="J409" s="315">
        <v>0</v>
      </c>
      <c r="L409" s="315">
        <v>33</v>
      </c>
      <c r="N409" s="315">
        <v>50</v>
      </c>
      <c r="Q409" s="316"/>
      <c r="R409" s="315">
        <v>0</v>
      </c>
      <c r="S409" s="315">
        <v>0</v>
      </c>
      <c r="T409" s="315">
        <v>33</v>
      </c>
      <c r="U409" s="315">
        <v>67</v>
      </c>
    </row>
    <row r="410" spans="1:21" x14ac:dyDescent="0.25">
      <c r="A410" s="315" t="s">
        <v>459</v>
      </c>
      <c r="B410" s="315" t="s">
        <v>401</v>
      </c>
      <c r="D410" s="315" t="s">
        <v>402</v>
      </c>
      <c r="F410" s="315">
        <v>6</v>
      </c>
      <c r="H410" s="315">
        <v>67</v>
      </c>
      <c r="J410" s="315">
        <v>0</v>
      </c>
      <c r="L410" s="315">
        <v>33</v>
      </c>
      <c r="N410" s="315">
        <v>36</v>
      </c>
      <c r="Q410" s="316"/>
      <c r="R410" s="315">
        <v>0</v>
      </c>
      <c r="S410" s="315">
        <v>50</v>
      </c>
      <c r="T410" s="315">
        <v>67</v>
      </c>
    </row>
    <row r="411" spans="1:21" x14ac:dyDescent="0.25">
      <c r="A411" s="315" t="s">
        <v>459</v>
      </c>
      <c r="B411" s="315" t="s">
        <v>403</v>
      </c>
      <c r="D411" s="315" t="s">
        <v>404</v>
      </c>
      <c r="F411" s="315">
        <v>1</v>
      </c>
      <c r="H411" s="315">
        <v>100</v>
      </c>
      <c r="J411" s="315">
        <v>0</v>
      </c>
      <c r="L411" s="315">
        <v>0</v>
      </c>
      <c r="N411" s="315">
        <v>32</v>
      </c>
      <c r="Q411" s="316"/>
      <c r="R411" s="315">
        <v>0</v>
      </c>
      <c r="S411" s="315">
        <v>100</v>
      </c>
    </row>
    <row r="412" spans="1:21" x14ac:dyDescent="0.25">
      <c r="A412" s="315" t="s">
        <v>459</v>
      </c>
      <c r="B412" s="315" t="s">
        <v>405</v>
      </c>
      <c r="D412" s="315" t="s">
        <v>406</v>
      </c>
      <c r="F412" s="315">
        <v>1</v>
      </c>
      <c r="H412" s="315">
        <v>0</v>
      </c>
      <c r="J412" s="315">
        <v>0</v>
      </c>
      <c r="L412" s="315">
        <v>100</v>
      </c>
      <c r="Q412" s="316"/>
      <c r="R412" s="315">
        <v>0</v>
      </c>
    </row>
    <row r="413" spans="1:21" x14ac:dyDescent="0.25">
      <c r="Q413" s="316"/>
    </row>
    <row r="414" spans="1:21" x14ac:dyDescent="0.25">
      <c r="A414" s="315" t="s">
        <v>460</v>
      </c>
      <c r="B414" s="315" t="s">
        <v>410</v>
      </c>
      <c r="D414" s="315" t="s">
        <v>397</v>
      </c>
      <c r="F414" s="315">
        <v>4</v>
      </c>
      <c r="H414" s="315">
        <v>75</v>
      </c>
      <c r="J414" s="315">
        <v>0</v>
      </c>
      <c r="L414" s="315">
        <v>25</v>
      </c>
      <c r="N414" s="315">
        <v>24</v>
      </c>
      <c r="Q414" s="316"/>
      <c r="R414" s="315">
        <v>50</v>
      </c>
      <c r="S414" s="315">
        <v>50</v>
      </c>
      <c r="T414" s="315">
        <v>50</v>
      </c>
      <c r="U414" s="315">
        <v>75</v>
      </c>
    </row>
    <row r="415" spans="1:21" x14ac:dyDescent="0.25">
      <c r="A415" s="315" t="s">
        <v>460</v>
      </c>
      <c r="B415" s="315" t="s">
        <v>396</v>
      </c>
      <c r="D415" s="315" t="s">
        <v>397</v>
      </c>
      <c r="F415" s="315">
        <v>1</v>
      </c>
      <c r="H415" s="315">
        <v>0</v>
      </c>
      <c r="J415" s="315">
        <v>0</v>
      </c>
      <c r="L415" s="315">
        <v>100</v>
      </c>
      <c r="Q415" s="316"/>
      <c r="R415" s="315">
        <v>0</v>
      </c>
      <c r="S415" s="315">
        <v>0</v>
      </c>
      <c r="T415" s="315">
        <v>0</v>
      </c>
      <c r="U415" s="315">
        <v>0</v>
      </c>
    </row>
    <row r="416" spans="1:21" x14ac:dyDescent="0.25">
      <c r="A416" s="315" t="s">
        <v>460</v>
      </c>
      <c r="B416" s="315" t="s">
        <v>398</v>
      </c>
      <c r="D416" s="315" t="s">
        <v>397</v>
      </c>
      <c r="F416" s="315">
        <v>6</v>
      </c>
      <c r="H416" s="315">
        <v>17</v>
      </c>
      <c r="J416" s="315">
        <v>0</v>
      </c>
      <c r="L416" s="315">
        <v>83.000000000000014</v>
      </c>
      <c r="N416" s="315">
        <v>16</v>
      </c>
      <c r="Q416" s="316"/>
      <c r="R416" s="315">
        <v>17</v>
      </c>
      <c r="S416" s="315">
        <v>17</v>
      </c>
      <c r="T416" s="315">
        <v>17</v>
      </c>
      <c r="U416" s="315">
        <v>17</v>
      </c>
    </row>
    <row r="417" spans="1:21" x14ac:dyDescent="0.25">
      <c r="A417" s="315" t="s">
        <v>460</v>
      </c>
      <c r="B417" s="315" t="s">
        <v>399</v>
      </c>
      <c r="D417" s="315" t="s">
        <v>397</v>
      </c>
      <c r="F417" s="315">
        <v>1</v>
      </c>
      <c r="H417" s="315">
        <v>0</v>
      </c>
      <c r="J417" s="315">
        <v>0</v>
      </c>
      <c r="L417" s="315">
        <v>100</v>
      </c>
      <c r="Q417" s="316"/>
      <c r="R417" s="315">
        <v>0</v>
      </c>
      <c r="S417" s="315">
        <v>0</v>
      </c>
      <c r="T417" s="315">
        <v>0</v>
      </c>
      <c r="U417" s="315">
        <v>0</v>
      </c>
    </row>
    <row r="418" spans="1:21" x14ac:dyDescent="0.25">
      <c r="A418" s="315" t="s">
        <v>460</v>
      </c>
      <c r="B418" s="315" t="s">
        <v>400</v>
      </c>
      <c r="D418" s="315" t="s">
        <v>397</v>
      </c>
      <c r="F418" s="315">
        <v>1</v>
      </c>
      <c r="H418" s="315">
        <v>0</v>
      </c>
      <c r="J418" s="315">
        <v>100</v>
      </c>
      <c r="L418" s="315">
        <v>0</v>
      </c>
      <c r="P418" s="315">
        <v>52</v>
      </c>
      <c r="Q418" s="316"/>
      <c r="R418" s="315">
        <v>0</v>
      </c>
      <c r="S418" s="315">
        <v>0</v>
      </c>
      <c r="T418" s="315">
        <v>0</v>
      </c>
      <c r="U418" s="315">
        <v>0</v>
      </c>
    </row>
    <row r="419" spans="1:21" x14ac:dyDescent="0.25">
      <c r="A419" s="315" t="s">
        <v>460</v>
      </c>
      <c r="B419" s="315" t="s">
        <v>403</v>
      </c>
      <c r="D419" s="315" t="s">
        <v>404</v>
      </c>
      <c r="F419" s="315">
        <v>1</v>
      </c>
      <c r="H419" s="315">
        <v>100</v>
      </c>
      <c r="J419" s="315">
        <v>0</v>
      </c>
      <c r="L419" s="315">
        <v>0</v>
      </c>
      <c r="N419" s="315">
        <v>32</v>
      </c>
      <c r="Q419" s="316"/>
      <c r="R419" s="315">
        <v>0</v>
      </c>
      <c r="S419" s="315">
        <v>100</v>
      </c>
    </row>
    <row r="420" spans="1:21" x14ac:dyDescent="0.25">
      <c r="A420" s="315" t="s">
        <v>460</v>
      </c>
      <c r="B420" s="315" t="s">
        <v>407</v>
      </c>
      <c r="D420" s="315" t="s">
        <v>408</v>
      </c>
      <c r="F420" s="315">
        <v>1</v>
      </c>
      <c r="H420" s="315">
        <v>0</v>
      </c>
      <c r="J420" s="315">
        <v>0</v>
      </c>
      <c r="L420" s="315">
        <v>100</v>
      </c>
      <c r="Q420" s="316"/>
    </row>
    <row r="421" spans="1:21" x14ac:dyDescent="0.25">
      <c r="Q421" s="316"/>
    </row>
    <row r="422" spans="1:21" x14ac:dyDescent="0.25">
      <c r="A422" s="322" t="s">
        <v>416</v>
      </c>
      <c r="B422" s="323" t="s">
        <v>410</v>
      </c>
      <c r="C422" s="323"/>
      <c r="D422" s="323" t="s">
        <v>397</v>
      </c>
      <c r="E422" s="323"/>
      <c r="F422" s="323">
        <v>24</v>
      </c>
      <c r="G422" s="323"/>
      <c r="H422" s="323">
        <v>54.000000000000007</v>
      </c>
      <c r="I422" s="323"/>
      <c r="J422" s="323">
        <v>0</v>
      </c>
      <c r="K422" s="323"/>
      <c r="L422" s="323">
        <v>45.999999999999993</v>
      </c>
      <c r="M422" s="323"/>
      <c r="N422" s="323">
        <v>40</v>
      </c>
      <c r="O422" s="323"/>
      <c r="P422" s="323"/>
      <c r="Q422" s="324"/>
      <c r="R422" s="323">
        <v>13</v>
      </c>
      <c r="S422" s="323">
        <v>25</v>
      </c>
      <c r="T422" s="323">
        <v>42</v>
      </c>
      <c r="U422" s="323">
        <v>54.000000000000007</v>
      </c>
    </row>
    <row r="423" spans="1:21" x14ac:dyDescent="0.25">
      <c r="A423" s="323"/>
      <c r="B423" s="323" t="s">
        <v>396</v>
      </c>
      <c r="C423" s="323"/>
      <c r="D423" s="323" t="s">
        <v>397</v>
      </c>
      <c r="E423" s="323"/>
      <c r="F423" s="323">
        <v>22.999999999999996</v>
      </c>
      <c r="G423" s="323"/>
      <c r="H423" s="323">
        <v>48</v>
      </c>
      <c r="I423" s="323"/>
      <c r="J423" s="323">
        <v>0</v>
      </c>
      <c r="K423" s="323"/>
      <c r="L423" s="323">
        <v>52</v>
      </c>
      <c r="M423" s="323"/>
      <c r="N423" s="323">
        <v>44.000000000000007</v>
      </c>
      <c r="O423" s="323"/>
      <c r="P423" s="323"/>
      <c r="Q423" s="324"/>
      <c r="R423" s="323">
        <v>4</v>
      </c>
      <c r="S423" s="323">
        <v>17</v>
      </c>
      <c r="T423" s="323">
        <v>39</v>
      </c>
      <c r="U423" s="323">
        <v>48</v>
      </c>
    </row>
    <row r="424" spans="1:21" x14ac:dyDescent="0.25">
      <c r="A424" s="323"/>
      <c r="B424" s="323" t="s">
        <v>398</v>
      </c>
      <c r="C424" s="323"/>
      <c r="D424" s="323" t="s">
        <v>397</v>
      </c>
      <c r="E424" s="323"/>
      <c r="F424" s="323">
        <v>35</v>
      </c>
      <c r="G424" s="323"/>
      <c r="H424" s="323">
        <v>40</v>
      </c>
      <c r="I424" s="323"/>
      <c r="J424" s="323">
        <v>3</v>
      </c>
      <c r="K424" s="323"/>
      <c r="L424" s="323">
        <v>57</v>
      </c>
      <c r="M424" s="323"/>
      <c r="N424" s="323">
        <v>50</v>
      </c>
      <c r="O424" s="323"/>
      <c r="P424" s="323">
        <v>60</v>
      </c>
      <c r="Q424" s="324"/>
      <c r="R424" s="323">
        <v>6</v>
      </c>
      <c r="S424" s="323">
        <v>11</v>
      </c>
      <c r="T424" s="323">
        <v>20</v>
      </c>
      <c r="U424" s="323">
        <v>40</v>
      </c>
    </row>
    <row r="425" spans="1:21" x14ac:dyDescent="0.25">
      <c r="A425" s="323"/>
      <c r="B425" s="323" t="s">
        <v>399</v>
      </c>
      <c r="C425" s="323"/>
      <c r="D425" s="323" t="s">
        <v>397</v>
      </c>
      <c r="E425" s="323"/>
      <c r="F425" s="323">
        <v>17</v>
      </c>
      <c r="G425" s="323"/>
      <c r="H425" s="323">
        <v>59</v>
      </c>
      <c r="I425" s="323"/>
      <c r="J425" s="323">
        <v>6</v>
      </c>
      <c r="K425" s="323"/>
      <c r="L425" s="323">
        <v>35</v>
      </c>
      <c r="M425" s="323"/>
      <c r="N425" s="323">
        <v>40.999999999999993</v>
      </c>
      <c r="O425" s="323"/>
      <c r="P425" s="323">
        <v>52</v>
      </c>
      <c r="Q425" s="324"/>
      <c r="R425" s="323">
        <v>0</v>
      </c>
      <c r="S425" s="323">
        <v>18</v>
      </c>
      <c r="T425" s="323">
        <v>47</v>
      </c>
      <c r="U425" s="323">
        <v>59</v>
      </c>
    </row>
    <row r="426" spans="1:21" x14ac:dyDescent="0.25">
      <c r="A426" s="323"/>
      <c r="B426" s="323" t="s">
        <v>400</v>
      </c>
      <c r="C426" s="323"/>
      <c r="D426" s="323" t="s">
        <v>397</v>
      </c>
      <c r="E426" s="323"/>
      <c r="F426" s="323">
        <v>22.000000000000004</v>
      </c>
      <c r="G426" s="323"/>
      <c r="H426" s="323">
        <v>55</v>
      </c>
      <c r="I426" s="323"/>
      <c r="J426" s="323">
        <v>5</v>
      </c>
      <c r="K426" s="323"/>
      <c r="L426" s="323">
        <v>40.999999999999993</v>
      </c>
      <c r="M426" s="323"/>
      <c r="N426" s="323">
        <v>45.999999999999993</v>
      </c>
      <c r="O426" s="323"/>
      <c r="P426" s="323">
        <v>52</v>
      </c>
      <c r="Q426" s="324"/>
      <c r="R426" s="323">
        <v>5</v>
      </c>
      <c r="S426" s="323">
        <v>18</v>
      </c>
      <c r="T426" s="323">
        <v>32</v>
      </c>
      <c r="U426" s="323">
        <v>55</v>
      </c>
    </row>
    <row r="427" spans="1:21" x14ac:dyDescent="0.25">
      <c r="A427" s="323"/>
      <c r="B427" s="323" t="s">
        <v>401</v>
      </c>
      <c r="C427" s="323"/>
      <c r="D427" s="323" t="s">
        <v>402</v>
      </c>
      <c r="E427" s="323"/>
      <c r="F427" s="323">
        <v>17</v>
      </c>
      <c r="G427" s="323"/>
      <c r="H427" s="323">
        <v>59</v>
      </c>
      <c r="I427" s="323"/>
      <c r="J427" s="323">
        <v>6</v>
      </c>
      <c r="K427" s="323"/>
      <c r="L427" s="323">
        <v>35</v>
      </c>
      <c r="M427" s="323"/>
      <c r="N427" s="323">
        <v>36</v>
      </c>
      <c r="O427" s="323"/>
      <c r="P427" s="323">
        <v>55.999999999999993</v>
      </c>
      <c r="Q427" s="324"/>
      <c r="R427" s="323">
        <v>0</v>
      </c>
      <c r="S427" s="323">
        <v>40.999999999999993</v>
      </c>
      <c r="T427" s="323">
        <v>59</v>
      </c>
      <c r="U427" s="323"/>
    </row>
    <row r="428" spans="1:21" x14ac:dyDescent="0.25">
      <c r="A428" s="323"/>
      <c r="B428" s="323" t="s">
        <v>403</v>
      </c>
      <c r="C428" s="323"/>
      <c r="D428" s="323" t="s">
        <v>404</v>
      </c>
      <c r="E428" s="323"/>
      <c r="F428" s="323">
        <v>5</v>
      </c>
      <c r="G428" s="323"/>
      <c r="H428" s="323">
        <v>40</v>
      </c>
      <c r="I428" s="323"/>
      <c r="J428" s="323">
        <v>0</v>
      </c>
      <c r="K428" s="323"/>
      <c r="L428" s="323">
        <v>60</v>
      </c>
      <c r="M428" s="323"/>
      <c r="N428" s="323">
        <v>32</v>
      </c>
      <c r="O428" s="323"/>
      <c r="P428" s="323"/>
      <c r="Q428" s="324"/>
      <c r="R428" s="323">
        <v>0</v>
      </c>
      <c r="S428" s="323">
        <v>40</v>
      </c>
      <c r="T428" s="323"/>
      <c r="U428" s="323"/>
    </row>
    <row r="429" spans="1:21" x14ac:dyDescent="0.25">
      <c r="A429" s="323"/>
      <c r="B429" s="323" t="s">
        <v>405</v>
      </c>
      <c r="C429" s="323"/>
      <c r="D429" s="323" t="s">
        <v>406</v>
      </c>
      <c r="E429" s="323"/>
      <c r="F429" s="323">
        <v>10</v>
      </c>
      <c r="G429" s="323"/>
      <c r="H429" s="323">
        <v>20</v>
      </c>
      <c r="I429" s="323"/>
      <c r="J429" s="323">
        <v>0</v>
      </c>
      <c r="K429" s="323"/>
      <c r="L429" s="323">
        <v>80</v>
      </c>
      <c r="M429" s="323"/>
      <c r="N429" s="323">
        <v>22.000000000000004</v>
      </c>
      <c r="O429" s="323"/>
      <c r="P429" s="323"/>
      <c r="Q429" s="324"/>
      <c r="R429" s="323">
        <v>20</v>
      </c>
      <c r="S429" s="323"/>
      <c r="T429" s="323"/>
      <c r="U429" s="323"/>
    </row>
    <row r="430" spans="1:21" x14ac:dyDescent="0.25">
      <c r="A430" s="323"/>
      <c r="B430" s="323" t="s">
        <v>407</v>
      </c>
      <c r="C430" s="323"/>
      <c r="D430" s="323" t="s">
        <v>408</v>
      </c>
      <c r="E430" s="323"/>
      <c r="F430" s="323">
        <v>6</v>
      </c>
      <c r="G430" s="323"/>
      <c r="H430" s="323">
        <v>0</v>
      </c>
      <c r="I430" s="323"/>
      <c r="J430" s="323">
        <v>0</v>
      </c>
      <c r="K430" s="323"/>
      <c r="L430" s="323">
        <v>100</v>
      </c>
      <c r="M430" s="323"/>
      <c r="N430" s="323"/>
      <c r="O430" s="323"/>
      <c r="P430" s="323"/>
      <c r="Q430" s="324"/>
      <c r="R430" s="323"/>
      <c r="S430" s="323"/>
      <c r="T430" s="323"/>
      <c r="U430" s="323"/>
    </row>
    <row r="431" spans="1:21" x14ac:dyDescent="0.25">
      <c r="A431" s="323"/>
      <c r="B431" s="323"/>
      <c r="C431" s="323"/>
      <c r="D431" s="323"/>
      <c r="E431" s="323"/>
      <c r="F431" s="323"/>
      <c r="G431" s="323"/>
      <c r="H431" s="323"/>
      <c r="I431" s="323"/>
      <c r="J431" s="323"/>
      <c r="K431" s="323"/>
      <c r="L431" s="323"/>
      <c r="M431" s="323"/>
      <c r="N431" s="323"/>
      <c r="O431" s="323"/>
      <c r="P431" s="323"/>
      <c r="Q431" s="324"/>
      <c r="R431" s="323"/>
      <c r="S431" s="323"/>
      <c r="T431" s="323"/>
      <c r="U431" s="323"/>
    </row>
    <row r="432" spans="1:21" ht="14.5" x14ac:dyDescent="0.35">
      <c r="A432" s="321" t="s">
        <v>14</v>
      </c>
      <c r="Q432" s="316"/>
    </row>
    <row r="433" spans="1:21" x14ac:dyDescent="0.25">
      <c r="A433" s="315" t="s">
        <v>461</v>
      </c>
      <c r="B433" s="315" t="s">
        <v>410</v>
      </c>
      <c r="D433" s="315" t="s">
        <v>397</v>
      </c>
      <c r="F433" s="315">
        <v>12</v>
      </c>
      <c r="H433" s="315">
        <v>91.999999999999986</v>
      </c>
      <c r="J433" s="315">
        <v>8</v>
      </c>
      <c r="L433" s="315">
        <v>0</v>
      </c>
      <c r="N433" s="315">
        <v>27.999999999999996</v>
      </c>
      <c r="P433" s="315">
        <v>8</v>
      </c>
      <c r="Q433" s="316"/>
      <c r="R433" s="315">
        <v>8</v>
      </c>
      <c r="S433" s="315">
        <v>91.999999999999986</v>
      </c>
      <c r="T433" s="315">
        <v>91.999999999999986</v>
      </c>
      <c r="U433" s="315">
        <v>91.999999999999986</v>
      </c>
    </row>
    <row r="434" spans="1:21" x14ac:dyDescent="0.25">
      <c r="A434" s="315" t="s">
        <v>461</v>
      </c>
      <c r="B434" s="315" t="s">
        <v>396</v>
      </c>
      <c r="D434" s="315" t="s">
        <v>397</v>
      </c>
      <c r="F434" s="315">
        <v>14</v>
      </c>
      <c r="H434" s="315">
        <v>79</v>
      </c>
      <c r="J434" s="315">
        <v>21</v>
      </c>
      <c r="L434" s="315">
        <v>0</v>
      </c>
      <c r="N434" s="315">
        <v>27.999999999999996</v>
      </c>
      <c r="P434" s="315">
        <v>19</v>
      </c>
      <c r="Q434" s="316"/>
      <c r="R434" s="315">
        <v>29</v>
      </c>
      <c r="S434" s="315">
        <v>50</v>
      </c>
      <c r="T434" s="315">
        <v>71</v>
      </c>
      <c r="U434" s="315">
        <v>79</v>
      </c>
    </row>
    <row r="435" spans="1:21" x14ac:dyDescent="0.25">
      <c r="A435" s="315" t="s">
        <v>461</v>
      </c>
      <c r="B435" s="315" t="s">
        <v>398</v>
      </c>
      <c r="D435" s="315" t="s">
        <v>397</v>
      </c>
      <c r="F435" s="315">
        <v>17</v>
      </c>
      <c r="H435" s="315">
        <v>65</v>
      </c>
      <c r="J435" s="315">
        <v>24</v>
      </c>
      <c r="L435" s="315">
        <v>12</v>
      </c>
      <c r="N435" s="315">
        <v>27.999999999999996</v>
      </c>
      <c r="P435" s="315">
        <v>36</v>
      </c>
      <c r="Q435" s="316"/>
      <c r="R435" s="315">
        <v>29</v>
      </c>
      <c r="S435" s="315">
        <v>40.999999999999993</v>
      </c>
      <c r="T435" s="315">
        <v>65</v>
      </c>
      <c r="U435" s="315">
        <v>65</v>
      </c>
    </row>
    <row r="436" spans="1:21" x14ac:dyDescent="0.25">
      <c r="A436" s="315" t="s">
        <v>461</v>
      </c>
      <c r="B436" s="315" t="s">
        <v>399</v>
      </c>
      <c r="D436" s="315" t="s">
        <v>397</v>
      </c>
      <c r="F436" s="315">
        <v>16</v>
      </c>
      <c r="H436" s="315">
        <v>88.000000000000014</v>
      </c>
      <c r="J436" s="315">
        <v>13</v>
      </c>
      <c r="L436" s="315">
        <v>0</v>
      </c>
      <c r="N436" s="315">
        <v>31</v>
      </c>
      <c r="P436" s="315">
        <v>36</v>
      </c>
      <c r="Q436" s="316"/>
      <c r="R436" s="315">
        <v>19</v>
      </c>
      <c r="S436" s="315">
        <v>75</v>
      </c>
      <c r="T436" s="315">
        <v>81</v>
      </c>
      <c r="U436" s="315">
        <v>88.000000000000014</v>
      </c>
    </row>
    <row r="437" spans="1:21" x14ac:dyDescent="0.25">
      <c r="A437" s="315" t="s">
        <v>461</v>
      </c>
      <c r="B437" s="315" t="s">
        <v>400</v>
      </c>
      <c r="D437" s="315" t="s">
        <v>397</v>
      </c>
      <c r="F437" s="315">
        <v>15</v>
      </c>
      <c r="H437" s="315">
        <v>67</v>
      </c>
      <c r="J437" s="315">
        <v>20</v>
      </c>
      <c r="L437" s="315">
        <v>13</v>
      </c>
      <c r="N437" s="315">
        <v>30</v>
      </c>
      <c r="P437" s="315">
        <v>48</v>
      </c>
      <c r="Q437" s="316"/>
      <c r="R437" s="315">
        <v>13</v>
      </c>
      <c r="S437" s="315">
        <v>47</v>
      </c>
      <c r="T437" s="315">
        <v>67</v>
      </c>
      <c r="U437" s="315">
        <v>67</v>
      </c>
    </row>
    <row r="438" spans="1:21" x14ac:dyDescent="0.25">
      <c r="A438" s="315" t="s">
        <v>461</v>
      </c>
      <c r="B438" s="315" t="s">
        <v>401</v>
      </c>
      <c r="D438" s="315" t="s">
        <v>402</v>
      </c>
      <c r="F438" s="315">
        <v>10</v>
      </c>
      <c r="H438" s="315">
        <v>70</v>
      </c>
      <c r="J438" s="315">
        <v>10</v>
      </c>
      <c r="L438" s="315">
        <v>20</v>
      </c>
      <c r="N438" s="315">
        <v>36</v>
      </c>
      <c r="P438" s="315">
        <v>27.999999999999996</v>
      </c>
      <c r="Q438" s="316"/>
      <c r="R438" s="315">
        <v>20</v>
      </c>
      <c r="S438" s="315">
        <v>50</v>
      </c>
      <c r="T438" s="315">
        <v>70</v>
      </c>
    </row>
    <row r="439" spans="1:21" x14ac:dyDescent="0.25">
      <c r="A439" s="315" t="s">
        <v>461</v>
      </c>
      <c r="B439" s="315" t="s">
        <v>403</v>
      </c>
      <c r="D439" s="315" t="s">
        <v>404</v>
      </c>
      <c r="F439" s="315">
        <v>17</v>
      </c>
      <c r="H439" s="315">
        <v>53</v>
      </c>
      <c r="J439" s="315">
        <v>18</v>
      </c>
      <c r="L439" s="315">
        <v>29</v>
      </c>
      <c r="N439" s="315">
        <v>27.999999999999996</v>
      </c>
      <c r="P439" s="315">
        <v>32</v>
      </c>
      <c r="Q439" s="316"/>
      <c r="R439" s="315">
        <v>6</v>
      </c>
      <c r="S439" s="315">
        <v>53</v>
      </c>
    </row>
    <row r="440" spans="1:21" x14ac:dyDescent="0.25">
      <c r="A440" s="315" t="s">
        <v>461</v>
      </c>
      <c r="B440" s="315" t="s">
        <v>405</v>
      </c>
      <c r="D440" s="315" t="s">
        <v>406</v>
      </c>
      <c r="F440" s="315">
        <v>16</v>
      </c>
      <c r="H440" s="315">
        <v>13</v>
      </c>
      <c r="J440" s="315">
        <v>6</v>
      </c>
      <c r="L440" s="315">
        <v>81</v>
      </c>
      <c r="N440" s="315">
        <v>22.000000000000004</v>
      </c>
      <c r="P440" s="315">
        <v>4</v>
      </c>
      <c r="Q440" s="316"/>
      <c r="R440" s="315">
        <v>13</v>
      </c>
    </row>
    <row r="441" spans="1:21" x14ac:dyDescent="0.25">
      <c r="A441" s="315" t="s">
        <v>461</v>
      </c>
      <c r="B441" s="315" t="s">
        <v>407</v>
      </c>
      <c r="D441" s="315" t="s">
        <v>408</v>
      </c>
      <c r="F441" s="315">
        <v>25</v>
      </c>
      <c r="H441" s="315">
        <v>8</v>
      </c>
      <c r="J441" s="315">
        <v>0</v>
      </c>
      <c r="L441" s="315">
        <v>91.999999999999986</v>
      </c>
      <c r="N441" s="315">
        <v>6</v>
      </c>
      <c r="Q441" s="316"/>
    </row>
    <row r="442" spans="1:21" x14ac:dyDescent="0.25">
      <c r="Q442" s="316"/>
    </row>
    <row r="443" spans="1:21" x14ac:dyDescent="0.25">
      <c r="A443" s="315" t="s">
        <v>462</v>
      </c>
      <c r="B443" s="315" t="s">
        <v>410</v>
      </c>
      <c r="D443" s="315" t="s">
        <v>397</v>
      </c>
      <c r="F443" s="315">
        <v>31</v>
      </c>
      <c r="H443" s="315">
        <v>55</v>
      </c>
      <c r="J443" s="315">
        <v>26</v>
      </c>
      <c r="L443" s="315">
        <v>19</v>
      </c>
      <c r="N443" s="315">
        <v>32</v>
      </c>
      <c r="P443" s="315">
        <v>35</v>
      </c>
      <c r="Q443" s="316"/>
      <c r="R443" s="315">
        <v>13</v>
      </c>
      <c r="S443" s="315">
        <v>32</v>
      </c>
      <c r="T443" s="315">
        <v>48</v>
      </c>
      <c r="U443" s="315">
        <v>55</v>
      </c>
    </row>
    <row r="444" spans="1:21" x14ac:dyDescent="0.25">
      <c r="A444" s="315" t="s">
        <v>462</v>
      </c>
      <c r="B444" s="315" t="s">
        <v>396</v>
      </c>
      <c r="D444" s="315" t="s">
        <v>397</v>
      </c>
      <c r="F444" s="315">
        <v>27.000000000000004</v>
      </c>
      <c r="H444" s="315">
        <v>70</v>
      </c>
      <c r="J444" s="315">
        <v>22.000000000000004</v>
      </c>
      <c r="L444" s="315">
        <v>7</v>
      </c>
      <c r="N444" s="315">
        <v>27.999999999999996</v>
      </c>
      <c r="P444" s="315">
        <v>25</v>
      </c>
      <c r="Q444" s="316"/>
      <c r="R444" s="315">
        <v>33</v>
      </c>
      <c r="S444" s="315">
        <v>52</v>
      </c>
      <c r="T444" s="315">
        <v>63</v>
      </c>
      <c r="U444" s="315">
        <v>70</v>
      </c>
    </row>
    <row r="445" spans="1:21" x14ac:dyDescent="0.25">
      <c r="A445" s="315" t="s">
        <v>462</v>
      </c>
      <c r="B445" s="315" t="s">
        <v>398</v>
      </c>
      <c r="D445" s="315" t="s">
        <v>397</v>
      </c>
      <c r="F445" s="315">
        <v>12</v>
      </c>
      <c r="H445" s="315">
        <v>75</v>
      </c>
      <c r="J445" s="315">
        <v>17</v>
      </c>
      <c r="L445" s="315">
        <v>8</v>
      </c>
      <c r="N445" s="315">
        <v>36</v>
      </c>
      <c r="P445" s="315">
        <v>12</v>
      </c>
      <c r="Q445" s="316"/>
      <c r="R445" s="315">
        <v>17</v>
      </c>
      <c r="S445" s="315">
        <v>50</v>
      </c>
      <c r="T445" s="315">
        <v>67</v>
      </c>
      <c r="U445" s="315">
        <v>75</v>
      </c>
    </row>
    <row r="446" spans="1:21" x14ac:dyDescent="0.25">
      <c r="A446" s="315" t="s">
        <v>462</v>
      </c>
      <c r="B446" s="315" t="s">
        <v>399</v>
      </c>
      <c r="D446" s="315" t="s">
        <v>397</v>
      </c>
      <c r="F446" s="315">
        <v>18</v>
      </c>
      <c r="H446" s="315">
        <v>89</v>
      </c>
      <c r="J446" s="315">
        <v>6</v>
      </c>
      <c r="L446" s="315">
        <v>6</v>
      </c>
      <c r="N446" s="315">
        <v>30</v>
      </c>
      <c r="P446" s="315">
        <v>20</v>
      </c>
      <c r="Q446" s="316"/>
      <c r="R446" s="315">
        <v>22.000000000000004</v>
      </c>
      <c r="S446" s="315">
        <v>61</v>
      </c>
      <c r="T446" s="315">
        <v>78</v>
      </c>
      <c r="U446" s="315">
        <v>89</v>
      </c>
    </row>
    <row r="447" spans="1:21" x14ac:dyDescent="0.25">
      <c r="A447" s="315" t="s">
        <v>462</v>
      </c>
      <c r="B447" s="315" t="s">
        <v>400</v>
      </c>
      <c r="D447" s="315" t="s">
        <v>397</v>
      </c>
      <c r="F447" s="315">
        <v>25</v>
      </c>
      <c r="H447" s="315">
        <v>84</v>
      </c>
      <c r="J447" s="315">
        <v>16</v>
      </c>
      <c r="L447" s="315">
        <v>0</v>
      </c>
      <c r="N447" s="315">
        <v>36</v>
      </c>
      <c r="P447" s="315">
        <v>22.000000000000004</v>
      </c>
      <c r="Q447" s="316"/>
      <c r="R447" s="315">
        <v>16</v>
      </c>
      <c r="S447" s="315">
        <v>52</v>
      </c>
      <c r="T447" s="315">
        <v>76</v>
      </c>
      <c r="U447" s="315">
        <v>84</v>
      </c>
    </row>
    <row r="448" spans="1:21" x14ac:dyDescent="0.25">
      <c r="A448" s="315" t="s">
        <v>462</v>
      </c>
      <c r="B448" s="315" t="s">
        <v>401</v>
      </c>
      <c r="D448" s="315" t="s">
        <v>402</v>
      </c>
      <c r="F448" s="315">
        <v>24</v>
      </c>
      <c r="H448" s="315">
        <v>63</v>
      </c>
      <c r="J448" s="315">
        <v>21</v>
      </c>
      <c r="L448" s="315">
        <v>17</v>
      </c>
      <c r="N448" s="315">
        <v>36</v>
      </c>
      <c r="P448" s="315">
        <v>43</v>
      </c>
      <c r="Q448" s="316"/>
      <c r="R448" s="315">
        <v>21</v>
      </c>
      <c r="S448" s="315">
        <v>38</v>
      </c>
      <c r="T448" s="315">
        <v>63</v>
      </c>
    </row>
    <row r="449" spans="1:21" x14ac:dyDescent="0.25">
      <c r="A449" s="315" t="s">
        <v>462</v>
      </c>
      <c r="B449" s="315" t="s">
        <v>403</v>
      </c>
      <c r="D449" s="315" t="s">
        <v>404</v>
      </c>
      <c r="F449" s="315">
        <v>33</v>
      </c>
      <c r="H449" s="315">
        <v>45</v>
      </c>
      <c r="J449" s="315">
        <v>12</v>
      </c>
      <c r="L449" s="315">
        <v>42</v>
      </c>
      <c r="N449" s="315">
        <v>27.999999999999996</v>
      </c>
      <c r="P449" s="315">
        <v>34</v>
      </c>
      <c r="Q449" s="316"/>
      <c r="R449" s="315">
        <v>18</v>
      </c>
      <c r="S449" s="315">
        <v>45</v>
      </c>
    </row>
    <row r="450" spans="1:21" x14ac:dyDescent="0.25">
      <c r="A450" s="315" t="s">
        <v>462</v>
      </c>
      <c r="B450" s="315" t="s">
        <v>405</v>
      </c>
      <c r="D450" s="315" t="s">
        <v>406</v>
      </c>
      <c r="F450" s="315">
        <v>34</v>
      </c>
      <c r="H450" s="315">
        <v>18</v>
      </c>
      <c r="J450" s="315">
        <v>6</v>
      </c>
      <c r="L450" s="315">
        <v>76</v>
      </c>
      <c r="N450" s="315">
        <v>16</v>
      </c>
      <c r="P450" s="315">
        <v>14</v>
      </c>
      <c r="Q450" s="316"/>
      <c r="R450" s="315">
        <v>18</v>
      </c>
    </row>
    <row r="451" spans="1:21" x14ac:dyDescent="0.25">
      <c r="A451" s="315" t="s">
        <v>462</v>
      </c>
      <c r="B451" s="315" t="s">
        <v>407</v>
      </c>
      <c r="D451" s="315" t="s">
        <v>408</v>
      </c>
      <c r="F451" s="315">
        <v>37</v>
      </c>
      <c r="H451" s="315">
        <v>3</v>
      </c>
      <c r="J451" s="315">
        <v>5</v>
      </c>
      <c r="L451" s="315">
        <v>91.999999999999986</v>
      </c>
      <c r="N451" s="315">
        <v>8</v>
      </c>
      <c r="P451" s="315">
        <v>10</v>
      </c>
      <c r="Q451" s="316"/>
    </row>
    <row r="452" spans="1:21" x14ac:dyDescent="0.25">
      <c r="Q452" s="316"/>
    </row>
    <row r="453" spans="1:21" x14ac:dyDescent="0.25">
      <c r="A453" s="315" t="s">
        <v>463</v>
      </c>
      <c r="B453" s="315" t="s">
        <v>410</v>
      </c>
      <c r="D453" s="315" t="s">
        <v>397</v>
      </c>
      <c r="F453" s="315">
        <v>6</v>
      </c>
      <c r="H453" s="315">
        <v>100</v>
      </c>
      <c r="J453" s="315">
        <v>0</v>
      </c>
      <c r="L453" s="315">
        <v>0</v>
      </c>
      <c r="N453" s="315">
        <v>29</v>
      </c>
      <c r="Q453" s="316"/>
      <c r="R453" s="315">
        <v>33</v>
      </c>
      <c r="S453" s="315">
        <v>83.000000000000014</v>
      </c>
      <c r="T453" s="315">
        <v>83.000000000000014</v>
      </c>
      <c r="U453" s="315">
        <v>100</v>
      </c>
    </row>
    <row r="454" spans="1:21" x14ac:dyDescent="0.25">
      <c r="Q454" s="316"/>
    </row>
    <row r="455" spans="1:21" x14ac:dyDescent="0.25">
      <c r="A455" s="315" t="s">
        <v>464</v>
      </c>
      <c r="B455" s="315" t="s">
        <v>410</v>
      </c>
      <c r="D455" s="315" t="s">
        <v>397</v>
      </c>
      <c r="F455" s="315">
        <v>5</v>
      </c>
      <c r="H455" s="315">
        <v>80</v>
      </c>
      <c r="J455" s="315">
        <v>20</v>
      </c>
      <c r="L455" s="315">
        <v>0</v>
      </c>
      <c r="N455" s="315">
        <v>42</v>
      </c>
      <c r="P455" s="315">
        <v>12</v>
      </c>
      <c r="Q455" s="316"/>
      <c r="R455" s="315">
        <v>0</v>
      </c>
      <c r="S455" s="315">
        <v>40</v>
      </c>
      <c r="T455" s="315">
        <v>80</v>
      </c>
      <c r="U455" s="315">
        <v>80</v>
      </c>
    </row>
    <row r="456" spans="1:21" x14ac:dyDescent="0.25">
      <c r="A456" s="315" t="s">
        <v>464</v>
      </c>
      <c r="B456" s="315" t="s">
        <v>396</v>
      </c>
      <c r="D456" s="315" t="s">
        <v>397</v>
      </c>
      <c r="F456" s="315">
        <v>16</v>
      </c>
      <c r="H456" s="315">
        <v>81</v>
      </c>
      <c r="J456" s="315">
        <v>19</v>
      </c>
      <c r="L456" s="315">
        <v>0</v>
      </c>
      <c r="N456" s="315">
        <v>32</v>
      </c>
      <c r="P456" s="315">
        <v>27.999999999999996</v>
      </c>
      <c r="Q456" s="316"/>
      <c r="R456" s="315">
        <v>19</v>
      </c>
      <c r="S456" s="315">
        <v>69</v>
      </c>
      <c r="T456" s="315">
        <v>75</v>
      </c>
      <c r="U456" s="315">
        <v>81</v>
      </c>
    </row>
    <row r="457" spans="1:21" x14ac:dyDescent="0.25">
      <c r="A457" s="315" t="s">
        <v>464</v>
      </c>
      <c r="B457" s="315" t="s">
        <v>398</v>
      </c>
      <c r="D457" s="315" t="s">
        <v>397</v>
      </c>
      <c r="F457" s="315">
        <v>16</v>
      </c>
      <c r="H457" s="315">
        <v>55.999999999999993</v>
      </c>
      <c r="J457" s="315">
        <v>25</v>
      </c>
      <c r="L457" s="315">
        <v>19</v>
      </c>
      <c r="N457" s="315">
        <v>32</v>
      </c>
      <c r="P457" s="315">
        <v>14</v>
      </c>
      <c r="Q457" s="316"/>
      <c r="R457" s="315">
        <v>13</v>
      </c>
      <c r="S457" s="315">
        <v>44.000000000000007</v>
      </c>
      <c r="T457" s="315">
        <v>50</v>
      </c>
      <c r="U457" s="315">
        <v>55.999999999999993</v>
      </c>
    </row>
    <row r="458" spans="1:21" x14ac:dyDescent="0.25">
      <c r="A458" s="315" t="s">
        <v>464</v>
      </c>
      <c r="B458" s="315" t="s">
        <v>399</v>
      </c>
      <c r="D458" s="315" t="s">
        <v>397</v>
      </c>
      <c r="F458" s="315">
        <v>12</v>
      </c>
      <c r="H458" s="315">
        <v>83.000000000000014</v>
      </c>
      <c r="J458" s="315">
        <v>17</v>
      </c>
      <c r="L458" s="315">
        <v>0</v>
      </c>
      <c r="N458" s="315">
        <v>26</v>
      </c>
      <c r="P458" s="315">
        <v>22.000000000000004</v>
      </c>
      <c r="Q458" s="316"/>
      <c r="R458" s="315">
        <v>42</v>
      </c>
      <c r="S458" s="315">
        <v>58</v>
      </c>
      <c r="T458" s="315">
        <v>75</v>
      </c>
      <c r="U458" s="315">
        <v>83.000000000000014</v>
      </c>
    </row>
    <row r="459" spans="1:21" x14ac:dyDescent="0.25">
      <c r="A459" s="315" t="s">
        <v>464</v>
      </c>
      <c r="B459" s="315" t="s">
        <v>400</v>
      </c>
      <c r="D459" s="315" t="s">
        <v>397</v>
      </c>
      <c r="F459" s="315">
        <v>18</v>
      </c>
      <c r="H459" s="315">
        <v>78</v>
      </c>
      <c r="J459" s="315">
        <v>11</v>
      </c>
      <c r="L459" s="315">
        <v>11</v>
      </c>
      <c r="N459" s="315">
        <v>27.999999999999996</v>
      </c>
      <c r="P459" s="315">
        <v>4</v>
      </c>
      <c r="Q459" s="316"/>
      <c r="R459" s="315">
        <v>33</v>
      </c>
      <c r="S459" s="315">
        <v>61</v>
      </c>
      <c r="T459" s="315">
        <v>78</v>
      </c>
      <c r="U459" s="315">
        <v>78</v>
      </c>
    </row>
    <row r="460" spans="1:21" x14ac:dyDescent="0.25">
      <c r="A460" s="315" t="s">
        <v>464</v>
      </c>
      <c r="B460" s="315" t="s">
        <v>401</v>
      </c>
      <c r="D460" s="315" t="s">
        <v>402</v>
      </c>
      <c r="F460" s="315">
        <v>11</v>
      </c>
      <c r="H460" s="315">
        <v>73</v>
      </c>
      <c r="J460" s="315">
        <v>9</v>
      </c>
      <c r="L460" s="315">
        <v>18</v>
      </c>
      <c r="N460" s="315">
        <v>26</v>
      </c>
      <c r="P460" s="315">
        <v>27.999999999999996</v>
      </c>
      <c r="Q460" s="316"/>
      <c r="R460" s="315">
        <v>36</v>
      </c>
      <c r="S460" s="315">
        <v>64</v>
      </c>
      <c r="T460" s="315">
        <v>73</v>
      </c>
    </row>
    <row r="461" spans="1:21" x14ac:dyDescent="0.25">
      <c r="A461" s="315" t="s">
        <v>464</v>
      </c>
      <c r="B461" s="315" t="s">
        <v>403</v>
      </c>
      <c r="D461" s="315" t="s">
        <v>404</v>
      </c>
      <c r="F461" s="315">
        <v>21</v>
      </c>
      <c r="H461" s="315">
        <v>90</v>
      </c>
      <c r="J461" s="315">
        <v>5</v>
      </c>
      <c r="L461" s="315">
        <v>5</v>
      </c>
      <c r="N461" s="315">
        <v>27.999999999999996</v>
      </c>
      <c r="P461" s="315">
        <v>32</v>
      </c>
      <c r="Q461" s="316"/>
      <c r="R461" s="315">
        <v>43</v>
      </c>
      <c r="S461" s="315">
        <v>90</v>
      </c>
    </row>
    <row r="462" spans="1:21" x14ac:dyDescent="0.25">
      <c r="A462" s="315" t="s">
        <v>464</v>
      </c>
      <c r="B462" s="315" t="s">
        <v>405</v>
      </c>
      <c r="D462" s="315" t="s">
        <v>406</v>
      </c>
      <c r="F462" s="315">
        <v>19</v>
      </c>
      <c r="H462" s="315">
        <v>26</v>
      </c>
      <c r="J462" s="315">
        <v>11</v>
      </c>
      <c r="L462" s="315">
        <v>63</v>
      </c>
      <c r="N462" s="315">
        <v>20</v>
      </c>
      <c r="P462" s="315">
        <v>14</v>
      </c>
      <c r="Q462" s="316"/>
      <c r="R462" s="315">
        <v>26</v>
      </c>
    </row>
    <row r="463" spans="1:21" x14ac:dyDescent="0.25">
      <c r="A463" s="315" t="s">
        <v>464</v>
      </c>
      <c r="B463" s="315" t="s">
        <v>407</v>
      </c>
      <c r="D463" s="315" t="s">
        <v>408</v>
      </c>
      <c r="F463" s="315">
        <v>25</v>
      </c>
      <c r="H463" s="315">
        <v>0</v>
      </c>
      <c r="J463" s="315">
        <v>8</v>
      </c>
      <c r="L463" s="315">
        <v>91.999999999999986</v>
      </c>
      <c r="P463" s="315">
        <v>6</v>
      </c>
      <c r="Q463" s="316"/>
    </row>
    <row r="464" spans="1:21" x14ac:dyDescent="0.25">
      <c r="Q464" s="316"/>
    </row>
    <row r="465" spans="1:21" x14ac:dyDescent="0.25">
      <c r="A465" s="322" t="s">
        <v>416</v>
      </c>
      <c r="B465" s="323" t="s">
        <v>410</v>
      </c>
      <c r="C465" s="323"/>
      <c r="D465" s="323" t="s">
        <v>397</v>
      </c>
      <c r="E465" s="323"/>
      <c r="F465" s="323">
        <v>54.000000000000007</v>
      </c>
      <c r="G465" s="323"/>
      <c r="H465" s="323">
        <v>70</v>
      </c>
      <c r="I465" s="323"/>
      <c r="J465" s="323">
        <v>19</v>
      </c>
      <c r="K465" s="323"/>
      <c r="L465" s="323">
        <v>11</v>
      </c>
      <c r="M465" s="323"/>
      <c r="N465" s="323">
        <v>32</v>
      </c>
      <c r="O465" s="323"/>
      <c r="P465" s="323">
        <v>30</v>
      </c>
      <c r="Q465" s="324"/>
      <c r="R465" s="323">
        <v>13</v>
      </c>
      <c r="S465" s="323">
        <v>52</v>
      </c>
      <c r="T465" s="323">
        <v>65</v>
      </c>
      <c r="U465" s="323">
        <v>70</v>
      </c>
    </row>
    <row r="466" spans="1:21" x14ac:dyDescent="0.25">
      <c r="A466" s="323"/>
      <c r="B466" s="323" t="s">
        <v>396</v>
      </c>
      <c r="C466" s="323"/>
      <c r="D466" s="323" t="s">
        <v>397</v>
      </c>
      <c r="E466" s="323"/>
      <c r="F466" s="323">
        <v>57</v>
      </c>
      <c r="G466" s="323"/>
      <c r="H466" s="323">
        <v>75</v>
      </c>
      <c r="I466" s="323"/>
      <c r="J466" s="323">
        <v>21</v>
      </c>
      <c r="K466" s="323"/>
      <c r="L466" s="323">
        <v>4</v>
      </c>
      <c r="M466" s="323"/>
      <c r="N466" s="323">
        <v>27.999999999999996</v>
      </c>
      <c r="O466" s="323"/>
      <c r="P466" s="323">
        <v>24</v>
      </c>
      <c r="Q466" s="324"/>
      <c r="R466" s="323">
        <v>27.999999999999996</v>
      </c>
      <c r="S466" s="323">
        <v>55.999999999999993</v>
      </c>
      <c r="T466" s="323">
        <v>68</v>
      </c>
      <c r="U466" s="323">
        <v>75</v>
      </c>
    </row>
    <row r="467" spans="1:21" x14ac:dyDescent="0.25">
      <c r="A467" s="323"/>
      <c r="B467" s="323" t="s">
        <v>398</v>
      </c>
      <c r="C467" s="323"/>
      <c r="D467" s="323" t="s">
        <v>397</v>
      </c>
      <c r="E467" s="323"/>
      <c r="F467" s="323">
        <v>45</v>
      </c>
      <c r="G467" s="323"/>
      <c r="H467" s="323">
        <v>64</v>
      </c>
      <c r="I467" s="323"/>
      <c r="J467" s="323">
        <v>22.000000000000004</v>
      </c>
      <c r="K467" s="323"/>
      <c r="L467" s="323">
        <v>13</v>
      </c>
      <c r="M467" s="323"/>
      <c r="N467" s="323">
        <v>32</v>
      </c>
      <c r="O467" s="323"/>
      <c r="P467" s="323">
        <v>22.000000000000004</v>
      </c>
      <c r="Q467" s="324"/>
      <c r="R467" s="323">
        <v>20</v>
      </c>
      <c r="S467" s="323">
        <v>44.000000000000007</v>
      </c>
      <c r="T467" s="323">
        <v>60</v>
      </c>
      <c r="U467" s="323">
        <v>64</v>
      </c>
    </row>
    <row r="468" spans="1:21" x14ac:dyDescent="0.25">
      <c r="A468" s="323"/>
      <c r="B468" s="323" t="s">
        <v>399</v>
      </c>
      <c r="C468" s="323"/>
      <c r="D468" s="323" t="s">
        <v>397</v>
      </c>
      <c r="E468" s="323"/>
      <c r="F468" s="323">
        <v>45.999999999999993</v>
      </c>
      <c r="G468" s="323"/>
      <c r="H468" s="323">
        <v>86.999999999999986</v>
      </c>
      <c r="I468" s="323"/>
      <c r="J468" s="323">
        <v>11</v>
      </c>
      <c r="K468" s="323"/>
      <c r="L468" s="323">
        <v>2</v>
      </c>
      <c r="M468" s="323"/>
      <c r="N468" s="323">
        <v>29</v>
      </c>
      <c r="O468" s="323"/>
      <c r="P468" s="323">
        <v>27.000000000000004</v>
      </c>
      <c r="Q468" s="324"/>
      <c r="R468" s="323">
        <v>26</v>
      </c>
      <c r="S468" s="323">
        <v>65</v>
      </c>
      <c r="T468" s="323">
        <v>78</v>
      </c>
      <c r="U468" s="323">
        <v>86.999999999999986</v>
      </c>
    </row>
    <row r="469" spans="1:21" x14ac:dyDescent="0.25">
      <c r="A469" s="323"/>
      <c r="B469" s="323" t="s">
        <v>400</v>
      </c>
      <c r="C469" s="323"/>
      <c r="D469" s="323" t="s">
        <v>397</v>
      </c>
      <c r="E469" s="323"/>
      <c r="F469" s="323">
        <v>58</v>
      </c>
      <c r="G469" s="323"/>
      <c r="H469" s="323">
        <v>78</v>
      </c>
      <c r="I469" s="323"/>
      <c r="J469" s="323">
        <v>16</v>
      </c>
      <c r="K469" s="323"/>
      <c r="L469" s="323">
        <v>7</v>
      </c>
      <c r="M469" s="323"/>
      <c r="N469" s="323">
        <v>32</v>
      </c>
      <c r="O469" s="323"/>
      <c r="P469" s="323">
        <v>27.000000000000004</v>
      </c>
      <c r="Q469" s="324"/>
      <c r="R469" s="323">
        <v>21</v>
      </c>
      <c r="S469" s="323">
        <v>53</v>
      </c>
      <c r="T469" s="323">
        <v>74</v>
      </c>
      <c r="U469" s="323">
        <v>78</v>
      </c>
    </row>
    <row r="470" spans="1:21" x14ac:dyDescent="0.25">
      <c r="A470" s="323"/>
      <c r="B470" s="323" t="s">
        <v>401</v>
      </c>
      <c r="C470" s="323"/>
      <c r="D470" s="323" t="s">
        <v>402</v>
      </c>
      <c r="E470" s="323"/>
      <c r="F470" s="323">
        <v>45</v>
      </c>
      <c r="G470" s="323"/>
      <c r="H470" s="323">
        <v>67</v>
      </c>
      <c r="I470" s="323"/>
      <c r="J470" s="323">
        <v>16</v>
      </c>
      <c r="K470" s="323"/>
      <c r="L470" s="323">
        <v>18</v>
      </c>
      <c r="M470" s="323"/>
      <c r="N470" s="323">
        <v>30</v>
      </c>
      <c r="O470" s="323"/>
      <c r="P470" s="323">
        <v>39</v>
      </c>
      <c r="Q470" s="324"/>
      <c r="R470" s="323">
        <v>24</v>
      </c>
      <c r="S470" s="323">
        <v>47</v>
      </c>
      <c r="T470" s="323">
        <v>67</v>
      </c>
      <c r="U470" s="323"/>
    </row>
    <row r="471" spans="1:21" x14ac:dyDescent="0.25">
      <c r="A471" s="323"/>
      <c r="B471" s="323" t="s">
        <v>403</v>
      </c>
      <c r="C471" s="323"/>
      <c r="D471" s="323" t="s">
        <v>404</v>
      </c>
      <c r="E471" s="323"/>
      <c r="F471" s="323">
        <v>71</v>
      </c>
      <c r="G471" s="323"/>
      <c r="H471" s="323">
        <v>61</v>
      </c>
      <c r="I471" s="323"/>
      <c r="J471" s="323">
        <v>11</v>
      </c>
      <c r="K471" s="323"/>
      <c r="L471" s="323">
        <v>27.999999999999996</v>
      </c>
      <c r="M471" s="323"/>
      <c r="N471" s="323">
        <v>27.999999999999996</v>
      </c>
      <c r="O471" s="323"/>
      <c r="P471" s="323">
        <v>33</v>
      </c>
      <c r="Q471" s="324"/>
      <c r="R471" s="323">
        <v>22.999999999999996</v>
      </c>
      <c r="S471" s="323">
        <v>61</v>
      </c>
      <c r="T471" s="323"/>
      <c r="U471" s="323"/>
    </row>
    <row r="472" spans="1:21" x14ac:dyDescent="0.25">
      <c r="A472" s="323"/>
      <c r="B472" s="323" t="s">
        <v>405</v>
      </c>
      <c r="C472" s="323"/>
      <c r="D472" s="323" t="s">
        <v>406</v>
      </c>
      <c r="E472" s="323"/>
      <c r="F472" s="323">
        <v>69</v>
      </c>
      <c r="G472" s="323"/>
      <c r="H472" s="323">
        <v>19</v>
      </c>
      <c r="I472" s="323"/>
      <c r="J472" s="323">
        <v>7</v>
      </c>
      <c r="K472" s="323"/>
      <c r="L472" s="323">
        <v>74</v>
      </c>
      <c r="M472" s="323"/>
      <c r="N472" s="323">
        <v>20</v>
      </c>
      <c r="O472" s="323"/>
      <c r="P472" s="323">
        <v>12</v>
      </c>
      <c r="Q472" s="324"/>
      <c r="R472" s="323">
        <v>19</v>
      </c>
      <c r="S472" s="323"/>
      <c r="T472" s="323"/>
      <c r="U472" s="323"/>
    </row>
    <row r="473" spans="1:21" x14ac:dyDescent="0.25">
      <c r="A473" s="323"/>
      <c r="B473" s="323" t="s">
        <v>407</v>
      </c>
      <c r="C473" s="323"/>
      <c r="D473" s="323" t="s">
        <v>408</v>
      </c>
      <c r="E473" s="323"/>
      <c r="F473" s="323">
        <v>86.999999999999986</v>
      </c>
      <c r="G473" s="323"/>
      <c r="H473" s="323">
        <v>3</v>
      </c>
      <c r="I473" s="323"/>
      <c r="J473" s="323">
        <v>5</v>
      </c>
      <c r="K473" s="323"/>
      <c r="L473" s="323">
        <v>91.999999999999986</v>
      </c>
      <c r="M473" s="323"/>
      <c r="N473" s="323">
        <v>8</v>
      </c>
      <c r="O473" s="323"/>
      <c r="P473" s="323">
        <v>8</v>
      </c>
      <c r="Q473" s="324"/>
      <c r="R473" s="323"/>
      <c r="S473" s="323"/>
      <c r="T473" s="323"/>
      <c r="U473" s="323"/>
    </row>
    <row r="474" spans="1:21" x14ac:dyDescent="0.25">
      <c r="A474" s="323"/>
      <c r="B474" s="323"/>
      <c r="C474" s="323"/>
      <c r="D474" s="323"/>
      <c r="E474" s="323"/>
      <c r="F474" s="323"/>
      <c r="G474" s="323"/>
      <c r="H474" s="323"/>
      <c r="I474" s="323"/>
      <c r="J474" s="323"/>
      <c r="K474" s="323"/>
      <c r="L474" s="323"/>
      <c r="M474" s="323"/>
      <c r="N474" s="323"/>
      <c r="O474" s="323"/>
      <c r="P474" s="323"/>
      <c r="Q474" s="324"/>
      <c r="R474" s="323"/>
      <c r="S474" s="323"/>
      <c r="T474" s="323"/>
      <c r="U474" s="323"/>
    </row>
    <row r="475" spans="1:21" ht="14.5" x14ac:dyDescent="0.35">
      <c r="A475" s="321" t="s">
        <v>147</v>
      </c>
      <c r="Q475" s="316"/>
    </row>
    <row r="476" spans="1:21" ht="14.5" x14ac:dyDescent="0.35">
      <c r="A476" s="321" t="s">
        <v>465</v>
      </c>
      <c r="Q476" s="316"/>
    </row>
    <row r="477" spans="1:21" x14ac:dyDescent="0.25">
      <c r="A477" s="315" t="s">
        <v>466</v>
      </c>
      <c r="B477" s="315" t="s">
        <v>410</v>
      </c>
      <c r="D477" s="315" t="s">
        <v>397</v>
      </c>
      <c r="F477" s="315">
        <v>37</v>
      </c>
      <c r="H477" s="315">
        <v>45.999999999999993</v>
      </c>
      <c r="J477" s="315">
        <v>45.999999999999993</v>
      </c>
      <c r="L477" s="315">
        <v>8</v>
      </c>
      <c r="N477" s="315">
        <v>24</v>
      </c>
      <c r="P477" s="315">
        <v>22.999999999999996</v>
      </c>
      <c r="Q477" s="316"/>
      <c r="R477" s="315">
        <v>27.000000000000004</v>
      </c>
      <c r="S477" s="315">
        <v>30</v>
      </c>
      <c r="T477" s="315">
        <v>40.999999999999993</v>
      </c>
      <c r="U477" s="315">
        <v>45.999999999999993</v>
      </c>
    </row>
    <row r="478" spans="1:21" x14ac:dyDescent="0.25">
      <c r="A478" s="315" t="s">
        <v>466</v>
      </c>
      <c r="B478" s="315" t="s">
        <v>396</v>
      </c>
      <c r="D478" s="315" t="s">
        <v>397</v>
      </c>
      <c r="F478" s="315">
        <v>19</v>
      </c>
      <c r="H478" s="315">
        <v>58</v>
      </c>
      <c r="J478" s="315">
        <v>32</v>
      </c>
      <c r="L478" s="315">
        <v>11</v>
      </c>
      <c r="N478" s="315">
        <v>36</v>
      </c>
      <c r="P478" s="315">
        <v>18</v>
      </c>
      <c r="Q478" s="316"/>
      <c r="R478" s="315">
        <v>21</v>
      </c>
      <c r="S478" s="315">
        <v>37</v>
      </c>
      <c r="T478" s="315">
        <v>47</v>
      </c>
      <c r="U478" s="315">
        <v>58</v>
      </c>
    </row>
    <row r="479" spans="1:21" x14ac:dyDescent="0.25">
      <c r="A479" s="315" t="s">
        <v>466</v>
      </c>
      <c r="B479" s="315" t="s">
        <v>398</v>
      </c>
      <c r="D479" s="315" t="s">
        <v>397</v>
      </c>
      <c r="F479" s="315">
        <v>37</v>
      </c>
      <c r="H479" s="315">
        <v>73</v>
      </c>
      <c r="J479" s="315">
        <v>16</v>
      </c>
      <c r="L479" s="315">
        <v>11</v>
      </c>
      <c r="N479" s="315">
        <v>27.999999999999996</v>
      </c>
      <c r="P479" s="315">
        <v>33</v>
      </c>
      <c r="Q479" s="316"/>
      <c r="R479" s="315">
        <v>30</v>
      </c>
      <c r="S479" s="315">
        <v>65</v>
      </c>
      <c r="T479" s="315">
        <v>68</v>
      </c>
      <c r="U479" s="315">
        <v>73</v>
      </c>
    </row>
    <row r="480" spans="1:21" x14ac:dyDescent="0.25">
      <c r="A480" s="315" t="s">
        <v>466</v>
      </c>
      <c r="B480" s="315" t="s">
        <v>399</v>
      </c>
      <c r="D480" s="315" t="s">
        <v>397</v>
      </c>
      <c r="F480" s="315">
        <v>16</v>
      </c>
      <c r="H480" s="315">
        <v>75</v>
      </c>
      <c r="J480" s="315">
        <v>13</v>
      </c>
      <c r="L480" s="315">
        <v>13</v>
      </c>
      <c r="N480" s="315">
        <v>40</v>
      </c>
      <c r="P480" s="315">
        <v>18</v>
      </c>
      <c r="Q480" s="316"/>
      <c r="R480" s="315">
        <v>13</v>
      </c>
      <c r="S480" s="315">
        <v>31</v>
      </c>
      <c r="T480" s="315">
        <v>55.999999999999993</v>
      </c>
      <c r="U480" s="315">
        <v>75</v>
      </c>
    </row>
    <row r="481" spans="1:21" x14ac:dyDescent="0.25">
      <c r="A481" s="315" t="s">
        <v>466</v>
      </c>
      <c r="B481" s="315" t="s">
        <v>400</v>
      </c>
      <c r="D481" s="315" t="s">
        <v>397</v>
      </c>
      <c r="F481" s="315">
        <v>16</v>
      </c>
      <c r="H481" s="315">
        <v>38</v>
      </c>
      <c r="J481" s="315">
        <v>25</v>
      </c>
      <c r="L481" s="315">
        <v>38</v>
      </c>
      <c r="N481" s="315">
        <v>36</v>
      </c>
      <c r="P481" s="315">
        <v>25</v>
      </c>
      <c r="Q481" s="316"/>
      <c r="R481" s="315">
        <v>6</v>
      </c>
      <c r="S481" s="315">
        <v>19</v>
      </c>
      <c r="T481" s="315">
        <v>25</v>
      </c>
      <c r="U481" s="315">
        <v>38</v>
      </c>
    </row>
    <row r="482" spans="1:21" x14ac:dyDescent="0.25">
      <c r="A482" s="315" t="s">
        <v>466</v>
      </c>
      <c r="B482" s="315" t="s">
        <v>401</v>
      </c>
      <c r="D482" s="315" t="s">
        <v>402</v>
      </c>
      <c r="F482" s="315">
        <v>9</v>
      </c>
      <c r="H482" s="315">
        <v>67</v>
      </c>
      <c r="J482" s="315">
        <v>11</v>
      </c>
      <c r="L482" s="315">
        <v>22.000000000000004</v>
      </c>
      <c r="N482" s="315">
        <v>36</v>
      </c>
      <c r="P482" s="315">
        <v>8</v>
      </c>
      <c r="Q482" s="316"/>
      <c r="R482" s="315">
        <v>0</v>
      </c>
      <c r="S482" s="315">
        <v>55.999999999999993</v>
      </c>
      <c r="T482" s="315">
        <v>67</v>
      </c>
    </row>
    <row r="483" spans="1:21" x14ac:dyDescent="0.25">
      <c r="A483" s="315" t="s">
        <v>466</v>
      </c>
      <c r="B483" s="315" t="s">
        <v>403</v>
      </c>
      <c r="D483" s="315" t="s">
        <v>404</v>
      </c>
      <c r="F483" s="315">
        <v>15</v>
      </c>
      <c r="H483" s="315">
        <v>33</v>
      </c>
      <c r="J483" s="315">
        <v>20</v>
      </c>
      <c r="L483" s="315">
        <v>47</v>
      </c>
      <c r="N483" s="315">
        <v>27.999999999999996</v>
      </c>
      <c r="P483" s="315">
        <v>24</v>
      </c>
      <c r="Q483" s="316"/>
      <c r="R483" s="315">
        <v>13</v>
      </c>
      <c r="S483" s="315">
        <v>33</v>
      </c>
    </row>
    <row r="484" spans="1:21" x14ac:dyDescent="0.25">
      <c r="A484" s="315" t="s">
        <v>466</v>
      </c>
      <c r="B484" s="315" t="s">
        <v>405</v>
      </c>
      <c r="D484" s="315" t="s">
        <v>406</v>
      </c>
      <c r="F484" s="315">
        <v>11</v>
      </c>
      <c r="H484" s="315">
        <v>0</v>
      </c>
      <c r="J484" s="315">
        <v>9</v>
      </c>
      <c r="L484" s="315">
        <v>91</v>
      </c>
      <c r="P484" s="315">
        <v>16</v>
      </c>
      <c r="Q484" s="316"/>
      <c r="R484" s="315">
        <v>0</v>
      </c>
    </row>
    <row r="485" spans="1:21" x14ac:dyDescent="0.25">
      <c r="A485" s="315" t="s">
        <v>466</v>
      </c>
      <c r="B485" s="315" t="s">
        <v>407</v>
      </c>
      <c r="D485" s="315" t="s">
        <v>408</v>
      </c>
      <c r="F485" s="315">
        <v>8</v>
      </c>
      <c r="H485" s="315">
        <v>0</v>
      </c>
      <c r="J485" s="315">
        <v>0</v>
      </c>
      <c r="L485" s="315">
        <v>100</v>
      </c>
      <c r="Q485" s="316"/>
    </row>
    <row r="486" spans="1:21" x14ac:dyDescent="0.25">
      <c r="Q486" s="316"/>
    </row>
    <row r="487" spans="1:21" x14ac:dyDescent="0.25">
      <c r="A487" s="315" t="s">
        <v>467</v>
      </c>
      <c r="B487" s="315" t="s">
        <v>410</v>
      </c>
      <c r="D487" s="315" t="s">
        <v>397</v>
      </c>
      <c r="F487" s="315">
        <v>4</v>
      </c>
      <c r="H487" s="315">
        <v>25</v>
      </c>
      <c r="J487" s="315">
        <v>75</v>
      </c>
      <c r="L487" s="315">
        <v>0</v>
      </c>
      <c r="N487" s="315">
        <v>8</v>
      </c>
      <c r="P487" s="315">
        <v>13</v>
      </c>
      <c r="Q487" s="316"/>
      <c r="R487" s="315">
        <v>25</v>
      </c>
      <c r="S487" s="315">
        <v>25</v>
      </c>
      <c r="T487" s="315">
        <v>25</v>
      </c>
      <c r="U487" s="315">
        <v>25</v>
      </c>
    </row>
    <row r="488" spans="1:21" x14ac:dyDescent="0.25">
      <c r="A488" s="315" t="s">
        <v>467</v>
      </c>
      <c r="B488" s="315" t="s">
        <v>396</v>
      </c>
      <c r="D488" s="315" t="s">
        <v>397</v>
      </c>
      <c r="F488" s="315">
        <v>1</v>
      </c>
      <c r="H488" s="315">
        <v>0</v>
      </c>
      <c r="J488" s="315">
        <v>100</v>
      </c>
      <c r="L488" s="315">
        <v>0</v>
      </c>
      <c r="P488" s="315">
        <v>20</v>
      </c>
      <c r="Q488" s="316"/>
      <c r="R488" s="315">
        <v>0</v>
      </c>
      <c r="S488" s="315">
        <v>0</v>
      </c>
      <c r="T488" s="315">
        <v>0</v>
      </c>
      <c r="U488" s="315">
        <v>0</v>
      </c>
    </row>
    <row r="489" spans="1:21" x14ac:dyDescent="0.25">
      <c r="A489" s="315" t="s">
        <v>467</v>
      </c>
      <c r="B489" s="315" t="s">
        <v>398</v>
      </c>
      <c r="D489" s="315" t="s">
        <v>397</v>
      </c>
      <c r="F489" s="315">
        <v>1</v>
      </c>
      <c r="H489" s="315">
        <v>100</v>
      </c>
      <c r="J489" s="315">
        <v>0</v>
      </c>
      <c r="L489" s="315">
        <v>0</v>
      </c>
      <c r="N489" s="315">
        <v>12</v>
      </c>
      <c r="Q489" s="316"/>
      <c r="R489" s="315">
        <v>100</v>
      </c>
      <c r="S489" s="315">
        <v>100</v>
      </c>
      <c r="T489" s="315">
        <v>100</v>
      </c>
      <c r="U489" s="315">
        <v>100</v>
      </c>
    </row>
    <row r="490" spans="1:21" x14ac:dyDescent="0.25">
      <c r="A490" s="315" t="s">
        <v>467</v>
      </c>
      <c r="B490" s="315" t="s">
        <v>401</v>
      </c>
      <c r="D490" s="315" t="s">
        <v>402</v>
      </c>
      <c r="F490" s="315">
        <v>3</v>
      </c>
      <c r="H490" s="315">
        <v>67</v>
      </c>
      <c r="J490" s="315">
        <v>0</v>
      </c>
      <c r="L490" s="315">
        <v>33</v>
      </c>
      <c r="N490" s="315">
        <v>32</v>
      </c>
      <c r="Q490" s="316"/>
      <c r="R490" s="315">
        <v>0</v>
      </c>
      <c r="S490" s="315">
        <v>67</v>
      </c>
      <c r="T490" s="315">
        <v>67</v>
      </c>
    </row>
    <row r="491" spans="1:21" x14ac:dyDescent="0.25">
      <c r="A491" s="315" t="s">
        <v>467</v>
      </c>
      <c r="B491" s="315" t="s">
        <v>403</v>
      </c>
      <c r="D491" s="315" t="s">
        <v>404</v>
      </c>
      <c r="F491" s="315">
        <v>2</v>
      </c>
      <c r="H491" s="315">
        <v>50</v>
      </c>
      <c r="J491" s="315">
        <v>0</v>
      </c>
      <c r="L491" s="315">
        <v>50</v>
      </c>
      <c r="N491" s="315">
        <v>27.999999999999996</v>
      </c>
      <c r="Q491" s="316"/>
      <c r="R491" s="315">
        <v>0</v>
      </c>
      <c r="S491" s="315">
        <v>50</v>
      </c>
    </row>
    <row r="492" spans="1:21" x14ac:dyDescent="0.25">
      <c r="A492" s="315" t="s">
        <v>467</v>
      </c>
      <c r="B492" s="315" t="s">
        <v>405</v>
      </c>
      <c r="D492" s="315" t="s">
        <v>406</v>
      </c>
      <c r="F492" s="315">
        <v>3</v>
      </c>
      <c r="H492" s="315">
        <v>33</v>
      </c>
      <c r="J492" s="315">
        <v>0</v>
      </c>
      <c r="L492" s="315">
        <v>67</v>
      </c>
      <c r="N492" s="315">
        <v>24</v>
      </c>
      <c r="Q492" s="316"/>
      <c r="R492" s="315">
        <v>33</v>
      </c>
    </row>
    <row r="493" spans="1:21" x14ac:dyDescent="0.25">
      <c r="A493" s="315" t="s">
        <v>467</v>
      </c>
      <c r="B493" s="315" t="s">
        <v>407</v>
      </c>
      <c r="D493" s="315" t="s">
        <v>408</v>
      </c>
      <c r="F493" s="315">
        <v>3</v>
      </c>
      <c r="H493" s="315">
        <v>0</v>
      </c>
      <c r="J493" s="315">
        <v>0</v>
      </c>
      <c r="L493" s="315">
        <v>100</v>
      </c>
      <c r="Q493" s="316"/>
    </row>
    <row r="494" spans="1:21" x14ac:dyDescent="0.25">
      <c r="Q494" s="316"/>
    </row>
    <row r="495" spans="1:21" x14ac:dyDescent="0.25">
      <c r="A495" s="315" t="s">
        <v>468</v>
      </c>
      <c r="B495" s="315" t="s">
        <v>410</v>
      </c>
      <c r="D495" s="315" t="s">
        <v>397</v>
      </c>
      <c r="F495" s="315">
        <v>2</v>
      </c>
      <c r="H495" s="315">
        <v>100</v>
      </c>
      <c r="J495" s="315">
        <v>0</v>
      </c>
      <c r="L495" s="315">
        <v>0</v>
      </c>
      <c r="N495" s="315">
        <v>48</v>
      </c>
      <c r="Q495" s="316"/>
      <c r="R495" s="315">
        <v>0</v>
      </c>
      <c r="S495" s="315">
        <v>50</v>
      </c>
      <c r="T495" s="315">
        <v>50</v>
      </c>
      <c r="U495" s="315">
        <v>100</v>
      </c>
    </row>
    <row r="496" spans="1:21" x14ac:dyDescent="0.25">
      <c r="A496" s="315" t="s">
        <v>468</v>
      </c>
      <c r="B496" s="315" t="s">
        <v>396</v>
      </c>
      <c r="D496" s="315" t="s">
        <v>397</v>
      </c>
      <c r="F496" s="315">
        <v>2</v>
      </c>
      <c r="H496" s="315">
        <v>50</v>
      </c>
      <c r="J496" s="315">
        <v>50</v>
      </c>
      <c r="L496" s="315">
        <v>0</v>
      </c>
      <c r="N496" s="315">
        <v>50</v>
      </c>
      <c r="P496" s="315">
        <v>8</v>
      </c>
      <c r="Q496" s="316"/>
      <c r="R496" s="315">
        <v>0</v>
      </c>
      <c r="S496" s="315">
        <v>0</v>
      </c>
      <c r="T496" s="315">
        <v>0</v>
      </c>
      <c r="U496" s="315">
        <v>50</v>
      </c>
    </row>
    <row r="497" spans="1:21" x14ac:dyDescent="0.25">
      <c r="A497" s="315" t="s">
        <v>468</v>
      </c>
      <c r="B497" s="315" t="s">
        <v>398</v>
      </c>
      <c r="D497" s="315" t="s">
        <v>397</v>
      </c>
      <c r="F497" s="315">
        <v>2</v>
      </c>
      <c r="H497" s="315">
        <v>100</v>
      </c>
      <c r="J497" s="315">
        <v>0</v>
      </c>
      <c r="L497" s="315">
        <v>0</v>
      </c>
      <c r="N497" s="315">
        <v>47</v>
      </c>
      <c r="Q497" s="316"/>
      <c r="R497" s="315">
        <v>0</v>
      </c>
      <c r="S497" s="315">
        <v>0</v>
      </c>
      <c r="T497" s="315">
        <v>50</v>
      </c>
      <c r="U497" s="315">
        <v>100</v>
      </c>
    </row>
    <row r="498" spans="1:21" x14ac:dyDescent="0.25">
      <c r="A498" s="315" t="s">
        <v>468</v>
      </c>
      <c r="B498" s="315" t="s">
        <v>399</v>
      </c>
      <c r="D498" s="315" t="s">
        <v>397</v>
      </c>
      <c r="F498" s="315">
        <v>4</v>
      </c>
      <c r="H498" s="315">
        <v>25</v>
      </c>
      <c r="J498" s="315">
        <v>0</v>
      </c>
      <c r="L498" s="315">
        <v>75</v>
      </c>
      <c r="N498" s="315">
        <v>32</v>
      </c>
      <c r="Q498" s="316"/>
      <c r="R498" s="315">
        <v>0</v>
      </c>
      <c r="S498" s="315">
        <v>25</v>
      </c>
      <c r="T498" s="315">
        <v>25</v>
      </c>
      <c r="U498" s="315">
        <v>25</v>
      </c>
    </row>
    <row r="499" spans="1:21" x14ac:dyDescent="0.25">
      <c r="A499" s="315" t="s">
        <v>468</v>
      </c>
      <c r="B499" s="315" t="s">
        <v>400</v>
      </c>
      <c r="D499" s="315" t="s">
        <v>397</v>
      </c>
      <c r="F499" s="315">
        <v>2</v>
      </c>
      <c r="H499" s="315">
        <v>100</v>
      </c>
      <c r="J499" s="315">
        <v>0</v>
      </c>
      <c r="L499" s="315">
        <v>0</v>
      </c>
      <c r="N499" s="315">
        <v>36</v>
      </c>
      <c r="Q499" s="316"/>
      <c r="R499" s="315">
        <v>0</v>
      </c>
      <c r="S499" s="315">
        <v>50</v>
      </c>
      <c r="T499" s="315">
        <v>100</v>
      </c>
      <c r="U499" s="315">
        <v>100</v>
      </c>
    </row>
    <row r="500" spans="1:21" x14ac:dyDescent="0.25">
      <c r="A500" s="315" t="s">
        <v>468</v>
      </c>
      <c r="B500" s="315" t="s">
        <v>401</v>
      </c>
      <c r="D500" s="315" t="s">
        <v>402</v>
      </c>
      <c r="F500" s="315">
        <v>3</v>
      </c>
      <c r="H500" s="315">
        <v>33</v>
      </c>
      <c r="J500" s="315">
        <v>0</v>
      </c>
      <c r="L500" s="315">
        <v>67</v>
      </c>
      <c r="N500" s="315">
        <v>8</v>
      </c>
      <c r="Q500" s="316"/>
      <c r="R500" s="315">
        <v>33</v>
      </c>
      <c r="S500" s="315">
        <v>33</v>
      </c>
      <c r="T500" s="315">
        <v>33</v>
      </c>
    </row>
    <row r="501" spans="1:21" x14ac:dyDescent="0.25">
      <c r="A501" s="315" t="s">
        <v>468</v>
      </c>
      <c r="B501" s="315" t="s">
        <v>403</v>
      </c>
      <c r="D501" s="315" t="s">
        <v>404</v>
      </c>
      <c r="F501" s="315">
        <v>5</v>
      </c>
      <c r="H501" s="315">
        <v>60</v>
      </c>
      <c r="J501" s="315">
        <v>0</v>
      </c>
      <c r="L501" s="315">
        <v>40</v>
      </c>
      <c r="N501" s="315">
        <v>32</v>
      </c>
      <c r="Q501" s="316"/>
      <c r="R501" s="315">
        <v>0</v>
      </c>
      <c r="S501" s="315">
        <v>60</v>
      </c>
    </row>
    <row r="502" spans="1:21" x14ac:dyDescent="0.25">
      <c r="A502" s="315" t="s">
        <v>468</v>
      </c>
      <c r="B502" s="315" t="s">
        <v>405</v>
      </c>
      <c r="D502" s="315" t="s">
        <v>406</v>
      </c>
      <c r="F502" s="315">
        <v>3</v>
      </c>
      <c r="H502" s="315">
        <v>0</v>
      </c>
      <c r="J502" s="315">
        <v>0</v>
      </c>
      <c r="L502" s="315">
        <v>100</v>
      </c>
      <c r="Q502" s="316"/>
      <c r="R502" s="315">
        <v>0</v>
      </c>
    </row>
    <row r="503" spans="1:21" x14ac:dyDescent="0.25">
      <c r="A503" s="315" t="s">
        <v>468</v>
      </c>
      <c r="B503" s="315" t="s">
        <v>407</v>
      </c>
      <c r="D503" s="315" t="s">
        <v>408</v>
      </c>
      <c r="F503" s="315">
        <v>4</v>
      </c>
      <c r="H503" s="315">
        <v>0</v>
      </c>
      <c r="J503" s="315">
        <v>0</v>
      </c>
      <c r="L503" s="315">
        <v>100</v>
      </c>
      <c r="Q503" s="316"/>
    </row>
    <row r="504" spans="1:21" x14ac:dyDescent="0.25">
      <c r="Q504" s="316"/>
    </row>
    <row r="505" spans="1:21" x14ac:dyDescent="0.25">
      <c r="A505" s="315" t="s">
        <v>469</v>
      </c>
      <c r="B505" s="315" t="s">
        <v>410</v>
      </c>
      <c r="D505" s="315" t="s">
        <v>397</v>
      </c>
      <c r="F505" s="315">
        <v>20</v>
      </c>
      <c r="H505" s="315">
        <v>75</v>
      </c>
      <c r="J505" s="315">
        <v>20</v>
      </c>
      <c r="L505" s="315">
        <v>5</v>
      </c>
      <c r="N505" s="315">
        <v>40</v>
      </c>
      <c r="P505" s="315">
        <v>37</v>
      </c>
      <c r="Q505" s="316"/>
      <c r="R505" s="315">
        <v>5</v>
      </c>
      <c r="S505" s="315">
        <v>20</v>
      </c>
      <c r="T505" s="315">
        <v>65</v>
      </c>
      <c r="U505" s="315">
        <v>75</v>
      </c>
    </row>
    <row r="506" spans="1:21" x14ac:dyDescent="0.25">
      <c r="A506" s="315" t="s">
        <v>469</v>
      </c>
      <c r="B506" s="315" t="s">
        <v>396</v>
      </c>
      <c r="D506" s="315" t="s">
        <v>397</v>
      </c>
      <c r="F506" s="315">
        <v>18</v>
      </c>
      <c r="H506" s="315">
        <v>72</v>
      </c>
      <c r="J506" s="315">
        <v>0</v>
      </c>
      <c r="L506" s="315">
        <v>27.999999999999996</v>
      </c>
      <c r="N506" s="315">
        <v>36</v>
      </c>
      <c r="Q506" s="316"/>
      <c r="R506" s="315">
        <v>11</v>
      </c>
      <c r="S506" s="315">
        <v>39</v>
      </c>
      <c r="T506" s="315">
        <v>67</v>
      </c>
      <c r="U506" s="315">
        <v>72</v>
      </c>
    </row>
    <row r="507" spans="1:21" x14ac:dyDescent="0.25">
      <c r="A507" s="315" t="s">
        <v>469</v>
      </c>
      <c r="B507" s="315" t="s">
        <v>398</v>
      </c>
      <c r="D507" s="315" t="s">
        <v>397</v>
      </c>
      <c r="F507" s="315">
        <v>21</v>
      </c>
      <c r="H507" s="315">
        <v>76</v>
      </c>
      <c r="J507" s="315">
        <v>5</v>
      </c>
      <c r="L507" s="315">
        <v>19</v>
      </c>
      <c r="N507" s="315">
        <v>32</v>
      </c>
      <c r="P507" s="315">
        <v>8</v>
      </c>
      <c r="Q507" s="316"/>
      <c r="R507" s="315">
        <v>10</v>
      </c>
      <c r="S507" s="315">
        <v>57</v>
      </c>
      <c r="T507" s="315">
        <v>76</v>
      </c>
      <c r="U507" s="315">
        <v>76</v>
      </c>
    </row>
    <row r="508" spans="1:21" x14ac:dyDescent="0.25">
      <c r="A508" s="315" t="s">
        <v>469</v>
      </c>
      <c r="B508" s="315" t="s">
        <v>399</v>
      </c>
      <c r="D508" s="315" t="s">
        <v>397</v>
      </c>
      <c r="F508" s="315">
        <v>20</v>
      </c>
      <c r="H508" s="315">
        <v>80</v>
      </c>
      <c r="J508" s="315">
        <v>15</v>
      </c>
      <c r="L508" s="315">
        <v>5</v>
      </c>
      <c r="N508" s="315">
        <v>30</v>
      </c>
      <c r="P508" s="315">
        <v>20</v>
      </c>
      <c r="Q508" s="316"/>
      <c r="R508" s="315">
        <v>25</v>
      </c>
      <c r="S508" s="315">
        <v>55</v>
      </c>
      <c r="T508" s="315">
        <v>75</v>
      </c>
      <c r="U508" s="315">
        <v>80</v>
      </c>
    </row>
    <row r="509" spans="1:21" x14ac:dyDescent="0.25">
      <c r="A509" s="315" t="s">
        <v>469</v>
      </c>
      <c r="B509" s="315" t="s">
        <v>400</v>
      </c>
      <c r="D509" s="315" t="s">
        <v>397</v>
      </c>
      <c r="F509" s="315">
        <v>15</v>
      </c>
      <c r="H509" s="315">
        <v>67</v>
      </c>
      <c r="J509" s="315">
        <v>20</v>
      </c>
      <c r="L509" s="315">
        <v>13</v>
      </c>
      <c r="N509" s="315">
        <v>26</v>
      </c>
      <c r="P509" s="315">
        <v>22.999999999999996</v>
      </c>
      <c r="Q509" s="316"/>
      <c r="R509" s="315">
        <v>33</v>
      </c>
      <c r="S509" s="315">
        <v>60</v>
      </c>
      <c r="T509" s="315">
        <v>67</v>
      </c>
      <c r="U509" s="315">
        <v>67</v>
      </c>
    </row>
    <row r="510" spans="1:21" x14ac:dyDescent="0.25">
      <c r="A510" s="315" t="s">
        <v>469</v>
      </c>
      <c r="B510" s="315" t="s">
        <v>401</v>
      </c>
      <c r="D510" s="315" t="s">
        <v>402</v>
      </c>
      <c r="F510" s="315">
        <v>16</v>
      </c>
      <c r="H510" s="315">
        <v>81</v>
      </c>
      <c r="J510" s="315">
        <v>6</v>
      </c>
      <c r="L510" s="315">
        <v>13</v>
      </c>
      <c r="N510" s="315">
        <v>27.999999999999996</v>
      </c>
      <c r="P510" s="315">
        <v>4</v>
      </c>
      <c r="Q510" s="316"/>
      <c r="R510" s="315">
        <v>19</v>
      </c>
      <c r="S510" s="315">
        <v>75</v>
      </c>
      <c r="T510" s="315">
        <v>81</v>
      </c>
    </row>
    <row r="511" spans="1:21" x14ac:dyDescent="0.25">
      <c r="A511" s="315" t="s">
        <v>469</v>
      </c>
      <c r="B511" s="315" t="s">
        <v>403</v>
      </c>
      <c r="D511" s="315" t="s">
        <v>404</v>
      </c>
      <c r="F511" s="315">
        <v>20</v>
      </c>
      <c r="H511" s="315">
        <v>50</v>
      </c>
      <c r="J511" s="315">
        <v>20</v>
      </c>
      <c r="L511" s="315">
        <v>30</v>
      </c>
      <c r="N511" s="315">
        <v>27.999999999999996</v>
      </c>
      <c r="P511" s="315">
        <v>15</v>
      </c>
      <c r="Q511" s="316"/>
      <c r="R511" s="315">
        <v>10</v>
      </c>
      <c r="S511" s="315">
        <v>50</v>
      </c>
    </row>
    <row r="512" spans="1:21" x14ac:dyDescent="0.25">
      <c r="A512" s="315" t="s">
        <v>469</v>
      </c>
      <c r="B512" s="315" t="s">
        <v>405</v>
      </c>
      <c r="D512" s="315" t="s">
        <v>406</v>
      </c>
      <c r="F512" s="315">
        <v>17</v>
      </c>
      <c r="H512" s="315">
        <v>12</v>
      </c>
      <c r="J512" s="315">
        <v>6</v>
      </c>
      <c r="L512" s="315">
        <v>81.999999999999986</v>
      </c>
      <c r="N512" s="315">
        <v>24</v>
      </c>
      <c r="P512" s="315">
        <v>4</v>
      </c>
      <c r="Q512" s="316"/>
      <c r="R512" s="315">
        <v>12</v>
      </c>
    </row>
    <row r="513" spans="1:21" x14ac:dyDescent="0.25">
      <c r="A513" s="315" t="s">
        <v>469</v>
      </c>
      <c r="B513" s="315" t="s">
        <v>407</v>
      </c>
      <c r="D513" s="315" t="s">
        <v>408</v>
      </c>
      <c r="F513" s="315">
        <v>15</v>
      </c>
      <c r="H513" s="315">
        <v>0</v>
      </c>
      <c r="J513" s="315">
        <v>20</v>
      </c>
      <c r="L513" s="315">
        <v>80</v>
      </c>
      <c r="P513" s="315">
        <v>9</v>
      </c>
      <c r="Q513" s="316"/>
    </row>
    <row r="514" spans="1:21" x14ac:dyDescent="0.25">
      <c r="Q514" s="316"/>
    </row>
    <row r="515" spans="1:21" x14ac:dyDescent="0.25">
      <c r="A515" s="322" t="s">
        <v>416</v>
      </c>
      <c r="B515" s="323" t="s">
        <v>410</v>
      </c>
      <c r="C515" s="323"/>
      <c r="D515" s="323" t="s">
        <v>397</v>
      </c>
      <c r="E515" s="323"/>
      <c r="F515" s="323">
        <v>63</v>
      </c>
      <c r="G515" s="323"/>
      <c r="H515" s="323">
        <v>55.999999999999993</v>
      </c>
      <c r="I515" s="323"/>
      <c r="J515" s="323">
        <v>38</v>
      </c>
      <c r="K515" s="323"/>
      <c r="L515" s="323">
        <v>6</v>
      </c>
      <c r="M515" s="323"/>
      <c r="N515" s="323">
        <v>38</v>
      </c>
      <c r="O515" s="323"/>
      <c r="P515" s="323">
        <v>24</v>
      </c>
      <c r="Q515" s="324"/>
      <c r="R515" s="323">
        <v>19</v>
      </c>
      <c r="S515" s="323">
        <v>27.000000000000004</v>
      </c>
      <c r="T515" s="323">
        <v>48</v>
      </c>
      <c r="U515" s="323">
        <v>55.999999999999993</v>
      </c>
    </row>
    <row r="516" spans="1:21" x14ac:dyDescent="0.25">
      <c r="A516" s="323"/>
      <c r="B516" s="323" t="s">
        <v>396</v>
      </c>
      <c r="C516" s="323"/>
      <c r="D516" s="323" t="s">
        <v>397</v>
      </c>
      <c r="E516" s="323"/>
      <c r="F516" s="323">
        <v>40</v>
      </c>
      <c r="G516" s="323"/>
      <c r="H516" s="323">
        <v>63</v>
      </c>
      <c r="I516" s="323"/>
      <c r="J516" s="323">
        <v>20</v>
      </c>
      <c r="K516" s="323"/>
      <c r="L516" s="323">
        <v>18</v>
      </c>
      <c r="M516" s="323"/>
      <c r="N516" s="323">
        <v>36</v>
      </c>
      <c r="O516" s="323"/>
      <c r="P516" s="323">
        <v>17</v>
      </c>
      <c r="Q516" s="324"/>
      <c r="R516" s="323">
        <v>15</v>
      </c>
      <c r="S516" s="323">
        <v>35</v>
      </c>
      <c r="T516" s="323">
        <v>53</v>
      </c>
      <c r="U516" s="323">
        <v>63</v>
      </c>
    </row>
    <row r="517" spans="1:21" x14ac:dyDescent="0.25">
      <c r="A517" s="323"/>
      <c r="B517" s="323" t="s">
        <v>398</v>
      </c>
      <c r="C517" s="323"/>
      <c r="D517" s="323" t="s">
        <v>397</v>
      </c>
      <c r="E517" s="323"/>
      <c r="F517" s="323">
        <v>61</v>
      </c>
      <c r="G517" s="323"/>
      <c r="H517" s="323">
        <v>75</v>
      </c>
      <c r="I517" s="323"/>
      <c r="J517" s="323">
        <v>11</v>
      </c>
      <c r="K517" s="323"/>
      <c r="L517" s="323">
        <v>13</v>
      </c>
      <c r="M517" s="323"/>
      <c r="N517" s="323">
        <v>31</v>
      </c>
      <c r="O517" s="323"/>
      <c r="P517" s="323">
        <v>30</v>
      </c>
      <c r="Q517" s="324"/>
      <c r="R517" s="323">
        <v>22.999999999999996</v>
      </c>
      <c r="S517" s="323">
        <v>61</v>
      </c>
      <c r="T517" s="323">
        <v>70</v>
      </c>
      <c r="U517" s="323">
        <v>75</v>
      </c>
    </row>
    <row r="518" spans="1:21" x14ac:dyDescent="0.25">
      <c r="A518" s="323"/>
      <c r="B518" s="323" t="s">
        <v>399</v>
      </c>
      <c r="C518" s="323"/>
      <c r="D518" s="323" t="s">
        <v>397</v>
      </c>
      <c r="E518" s="323"/>
      <c r="F518" s="323">
        <v>40</v>
      </c>
      <c r="G518" s="323"/>
      <c r="H518" s="323">
        <v>73</v>
      </c>
      <c r="I518" s="323"/>
      <c r="J518" s="323">
        <v>13</v>
      </c>
      <c r="K518" s="323"/>
      <c r="L518" s="323">
        <v>15</v>
      </c>
      <c r="M518" s="323"/>
      <c r="N518" s="323">
        <v>32</v>
      </c>
      <c r="O518" s="323"/>
      <c r="P518" s="323">
        <v>19</v>
      </c>
      <c r="Q518" s="324"/>
      <c r="R518" s="323">
        <v>18</v>
      </c>
      <c r="S518" s="323">
        <v>43</v>
      </c>
      <c r="T518" s="323">
        <v>63</v>
      </c>
      <c r="U518" s="323">
        <v>73</v>
      </c>
    </row>
    <row r="519" spans="1:21" x14ac:dyDescent="0.25">
      <c r="A519" s="323"/>
      <c r="B519" s="323" t="s">
        <v>400</v>
      </c>
      <c r="C519" s="323"/>
      <c r="D519" s="323" t="s">
        <v>397</v>
      </c>
      <c r="E519" s="323"/>
      <c r="F519" s="323">
        <v>33</v>
      </c>
      <c r="G519" s="323"/>
      <c r="H519" s="323">
        <v>55</v>
      </c>
      <c r="I519" s="323"/>
      <c r="J519" s="323">
        <v>21</v>
      </c>
      <c r="K519" s="323"/>
      <c r="L519" s="323">
        <v>24</v>
      </c>
      <c r="M519" s="323"/>
      <c r="N519" s="323">
        <v>32</v>
      </c>
      <c r="O519" s="323"/>
      <c r="P519" s="323">
        <v>24</v>
      </c>
      <c r="Q519" s="324"/>
      <c r="R519" s="323">
        <v>18</v>
      </c>
      <c r="S519" s="323">
        <v>39</v>
      </c>
      <c r="T519" s="323">
        <v>48</v>
      </c>
      <c r="U519" s="323">
        <v>55</v>
      </c>
    </row>
    <row r="520" spans="1:21" x14ac:dyDescent="0.25">
      <c r="A520" s="323"/>
      <c r="B520" s="323" t="s">
        <v>401</v>
      </c>
      <c r="C520" s="323"/>
      <c r="D520" s="323" t="s">
        <v>402</v>
      </c>
      <c r="E520" s="323"/>
      <c r="F520" s="323">
        <v>31</v>
      </c>
      <c r="G520" s="323"/>
      <c r="H520" s="323">
        <v>71</v>
      </c>
      <c r="I520" s="323"/>
      <c r="J520" s="323">
        <v>6</v>
      </c>
      <c r="K520" s="323"/>
      <c r="L520" s="323">
        <v>22.999999999999996</v>
      </c>
      <c r="M520" s="323"/>
      <c r="N520" s="323">
        <v>32</v>
      </c>
      <c r="O520" s="323"/>
      <c r="P520" s="323">
        <v>6</v>
      </c>
      <c r="Q520" s="324"/>
      <c r="R520" s="323">
        <v>13</v>
      </c>
      <c r="S520" s="323">
        <v>65</v>
      </c>
      <c r="T520" s="323">
        <v>71</v>
      </c>
      <c r="U520" s="323"/>
    </row>
    <row r="521" spans="1:21" x14ac:dyDescent="0.25">
      <c r="A521" s="323"/>
      <c r="B521" s="323" t="s">
        <v>403</v>
      </c>
      <c r="C521" s="323"/>
      <c r="D521" s="323" t="s">
        <v>404</v>
      </c>
      <c r="E521" s="323"/>
      <c r="F521" s="323">
        <v>42</v>
      </c>
      <c r="G521" s="323"/>
      <c r="H521" s="323">
        <v>45</v>
      </c>
      <c r="I521" s="323"/>
      <c r="J521" s="323">
        <v>17</v>
      </c>
      <c r="K521" s="323"/>
      <c r="L521" s="323">
        <v>38</v>
      </c>
      <c r="M521" s="323"/>
      <c r="N521" s="323">
        <v>27.999999999999996</v>
      </c>
      <c r="O521" s="323"/>
      <c r="P521" s="323">
        <v>19</v>
      </c>
      <c r="Q521" s="324"/>
      <c r="R521" s="323">
        <v>10</v>
      </c>
      <c r="S521" s="323">
        <v>45</v>
      </c>
      <c r="T521" s="323"/>
      <c r="U521" s="323"/>
    </row>
    <row r="522" spans="1:21" x14ac:dyDescent="0.25">
      <c r="A522" s="323"/>
      <c r="B522" s="323" t="s">
        <v>405</v>
      </c>
      <c r="C522" s="323"/>
      <c r="D522" s="323" t="s">
        <v>406</v>
      </c>
      <c r="E522" s="323"/>
      <c r="F522" s="323">
        <v>34</v>
      </c>
      <c r="G522" s="323"/>
      <c r="H522" s="323">
        <v>9</v>
      </c>
      <c r="I522" s="323"/>
      <c r="J522" s="323">
        <v>6</v>
      </c>
      <c r="K522" s="323"/>
      <c r="L522" s="323">
        <v>85</v>
      </c>
      <c r="M522" s="323"/>
      <c r="N522" s="323">
        <v>24</v>
      </c>
      <c r="O522" s="323"/>
      <c r="P522" s="323">
        <v>10</v>
      </c>
      <c r="Q522" s="324"/>
      <c r="R522" s="323">
        <v>9</v>
      </c>
      <c r="S522" s="323"/>
      <c r="T522" s="323"/>
      <c r="U522" s="323"/>
    </row>
    <row r="523" spans="1:21" x14ac:dyDescent="0.25">
      <c r="A523" s="323"/>
      <c r="B523" s="323" t="s">
        <v>407</v>
      </c>
      <c r="C523" s="323"/>
      <c r="D523" s="323" t="s">
        <v>408</v>
      </c>
      <c r="E523" s="323"/>
      <c r="F523" s="323">
        <v>30</v>
      </c>
      <c r="G523" s="323"/>
      <c r="H523" s="323">
        <v>0</v>
      </c>
      <c r="I523" s="323"/>
      <c r="J523" s="323">
        <v>10</v>
      </c>
      <c r="K523" s="323"/>
      <c r="L523" s="323">
        <v>90</v>
      </c>
      <c r="M523" s="323"/>
      <c r="N523" s="323"/>
      <c r="O523" s="323"/>
      <c r="P523" s="323">
        <v>9</v>
      </c>
      <c r="Q523" s="324"/>
      <c r="R523" s="323"/>
      <c r="S523" s="323"/>
      <c r="T523" s="323"/>
      <c r="U523" s="323"/>
    </row>
    <row r="524" spans="1:21" x14ac:dyDescent="0.25">
      <c r="A524" s="323"/>
      <c r="B524" s="323"/>
      <c r="C524" s="323"/>
      <c r="D524" s="323"/>
      <c r="E524" s="323"/>
      <c r="F524" s="323"/>
      <c r="G524" s="323"/>
      <c r="H524" s="323"/>
      <c r="I524" s="323"/>
      <c r="J524" s="323"/>
      <c r="K524" s="323"/>
      <c r="L524" s="323"/>
      <c r="M524" s="323"/>
      <c r="N524" s="323"/>
      <c r="O524" s="323"/>
      <c r="P524" s="323"/>
      <c r="Q524" s="324"/>
      <c r="R524" s="323"/>
      <c r="S524" s="323"/>
      <c r="T524" s="323"/>
      <c r="U524" s="323"/>
    </row>
    <row r="525" spans="1:21" ht="14.5" x14ac:dyDescent="0.35">
      <c r="A525" s="321" t="s">
        <v>26</v>
      </c>
      <c r="Q525" s="316"/>
    </row>
    <row r="526" spans="1:21" x14ac:dyDescent="0.25">
      <c r="A526" s="315" t="s">
        <v>29</v>
      </c>
      <c r="B526" s="315" t="s">
        <v>410</v>
      </c>
      <c r="D526" s="315" t="s">
        <v>397</v>
      </c>
      <c r="F526" s="315">
        <v>8</v>
      </c>
      <c r="H526" s="315">
        <v>25</v>
      </c>
      <c r="J526" s="315">
        <v>25</v>
      </c>
      <c r="L526" s="315">
        <v>50</v>
      </c>
      <c r="N526" s="315">
        <v>44.000000000000007</v>
      </c>
      <c r="P526" s="315">
        <v>14</v>
      </c>
      <c r="Q526" s="316"/>
      <c r="R526" s="315">
        <v>0</v>
      </c>
      <c r="S526" s="315">
        <v>13</v>
      </c>
      <c r="T526" s="315">
        <v>13</v>
      </c>
      <c r="U526" s="315">
        <v>25</v>
      </c>
    </row>
    <row r="527" spans="1:21" x14ac:dyDescent="0.25">
      <c r="A527" s="315" t="s">
        <v>29</v>
      </c>
      <c r="B527" s="315" t="s">
        <v>396</v>
      </c>
      <c r="D527" s="315" t="s">
        <v>397</v>
      </c>
      <c r="F527" s="315">
        <v>6</v>
      </c>
      <c r="H527" s="315">
        <v>50</v>
      </c>
      <c r="J527" s="315">
        <v>17</v>
      </c>
      <c r="L527" s="315">
        <v>33</v>
      </c>
      <c r="N527" s="315">
        <v>44.000000000000007</v>
      </c>
      <c r="P527" s="315">
        <v>24</v>
      </c>
      <c r="Q527" s="316"/>
      <c r="R527" s="315">
        <v>17</v>
      </c>
      <c r="S527" s="315">
        <v>17</v>
      </c>
      <c r="T527" s="315">
        <v>50</v>
      </c>
      <c r="U527" s="315">
        <v>50</v>
      </c>
    </row>
    <row r="528" spans="1:21" x14ac:dyDescent="0.25">
      <c r="A528" s="315" t="s">
        <v>29</v>
      </c>
      <c r="B528" s="315" t="s">
        <v>398</v>
      </c>
      <c r="D528" s="315" t="s">
        <v>397</v>
      </c>
      <c r="F528" s="315">
        <v>7</v>
      </c>
      <c r="H528" s="315">
        <v>29</v>
      </c>
      <c r="J528" s="315">
        <v>29</v>
      </c>
      <c r="L528" s="315">
        <v>43</v>
      </c>
      <c r="N528" s="315">
        <v>48</v>
      </c>
      <c r="P528" s="315">
        <v>22.000000000000004</v>
      </c>
      <c r="Q528" s="316"/>
      <c r="R528" s="315">
        <v>0</v>
      </c>
      <c r="S528" s="315">
        <v>14</v>
      </c>
      <c r="T528" s="315">
        <v>14</v>
      </c>
      <c r="U528" s="315">
        <v>29</v>
      </c>
    </row>
    <row r="529" spans="1:21" x14ac:dyDescent="0.25">
      <c r="A529" s="315" t="s">
        <v>29</v>
      </c>
      <c r="B529" s="315" t="s">
        <v>399</v>
      </c>
      <c r="D529" s="315" t="s">
        <v>397</v>
      </c>
      <c r="F529" s="315">
        <v>1</v>
      </c>
      <c r="H529" s="315">
        <v>100</v>
      </c>
      <c r="J529" s="315">
        <v>0</v>
      </c>
      <c r="L529" s="315">
        <v>0</v>
      </c>
      <c r="N529" s="315">
        <v>34</v>
      </c>
      <c r="Q529" s="316"/>
      <c r="R529" s="315">
        <v>0</v>
      </c>
      <c r="S529" s="315">
        <v>100</v>
      </c>
      <c r="T529" s="315">
        <v>100</v>
      </c>
      <c r="U529" s="315">
        <v>100</v>
      </c>
    </row>
    <row r="530" spans="1:21" x14ac:dyDescent="0.25">
      <c r="A530" s="315" t="s">
        <v>29</v>
      </c>
      <c r="B530" s="315" t="s">
        <v>400</v>
      </c>
      <c r="D530" s="315" t="s">
        <v>397</v>
      </c>
      <c r="F530" s="315">
        <v>2</v>
      </c>
      <c r="H530" s="315">
        <v>50</v>
      </c>
      <c r="J530" s="315">
        <v>50</v>
      </c>
      <c r="L530" s="315">
        <v>0</v>
      </c>
      <c r="N530" s="315">
        <v>44.000000000000007</v>
      </c>
      <c r="P530" s="315">
        <v>16</v>
      </c>
      <c r="Q530" s="316"/>
      <c r="R530" s="315">
        <v>0</v>
      </c>
      <c r="S530" s="315">
        <v>0</v>
      </c>
      <c r="T530" s="315">
        <v>50</v>
      </c>
      <c r="U530" s="315">
        <v>50</v>
      </c>
    </row>
    <row r="531" spans="1:21" x14ac:dyDescent="0.25">
      <c r="A531" s="315" t="s">
        <v>29</v>
      </c>
      <c r="B531" s="315" t="s">
        <v>401</v>
      </c>
      <c r="D531" s="315" t="s">
        <v>402</v>
      </c>
      <c r="F531" s="315">
        <v>3</v>
      </c>
      <c r="H531" s="315">
        <v>33</v>
      </c>
      <c r="J531" s="315">
        <v>0</v>
      </c>
      <c r="L531" s="315">
        <v>67</v>
      </c>
      <c r="N531" s="315">
        <v>36</v>
      </c>
      <c r="Q531" s="316"/>
      <c r="R531" s="315">
        <v>0</v>
      </c>
      <c r="S531" s="315">
        <v>33</v>
      </c>
      <c r="T531" s="315">
        <v>33</v>
      </c>
    </row>
    <row r="532" spans="1:21" x14ac:dyDescent="0.25">
      <c r="A532" s="315" t="s">
        <v>29</v>
      </c>
      <c r="B532" s="315" t="s">
        <v>403</v>
      </c>
      <c r="D532" s="315" t="s">
        <v>404</v>
      </c>
      <c r="F532" s="315">
        <v>2</v>
      </c>
      <c r="H532" s="315">
        <v>50</v>
      </c>
      <c r="J532" s="315">
        <v>0</v>
      </c>
      <c r="L532" s="315">
        <v>50</v>
      </c>
      <c r="N532" s="315">
        <v>36</v>
      </c>
      <c r="Q532" s="316"/>
      <c r="R532" s="315">
        <v>0</v>
      </c>
      <c r="S532" s="315">
        <v>50</v>
      </c>
    </row>
    <row r="533" spans="1:21" x14ac:dyDescent="0.25">
      <c r="Q533" s="316"/>
    </row>
    <row r="534" spans="1:21" x14ac:dyDescent="0.25">
      <c r="A534" s="315" t="s">
        <v>32</v>
      </c>
      <c r="B534" s="315" t="s">
        <v>403</v>
      </c>
      <c r="D534" s="315" t="s">
        <v>404</v>
      </c>
      <c r="F534" s="315">
        <v>6</v>
      </c>
      <c r="H534" s="315">
        <v>0</v>
      </c>
      <c r="J534" s="315">
        <v>33</v>
      </c>
      <c r="L534" s="315">
        <v>67</v>
      </c>
      <c r="P534" s="315">
        <v>12</v>
      </c>
      <c r="Q534" s="316"/>
      <c r="R534" s="315">
        <v>0</v>
      </c>
      <c r="S534" s="315">
        <v>0</v>
      </c>
    </row>
    <row r="535" spans="1:21" x14ac:dyDescent="0.25">
      <c r="A535" s="315" t="s">
        <v>32</v>
      </c>
      <c r="B535" s="315" t="s">
        <v>405</v>
      </c>
      <c r="D535" s="315" t="s">
        <v>406</v>
      </c>
      <c r="F535" s="315">
        <v>7</v>
      </c>
      <c r="H535" s="315">
        <v>29</v>
      </c>
      <c r="J535" s="315">
        <v>14</v>
      </c>
      <c r="L535" s="315">
        <v>57</v>
      </c>
      <c r="N535" s="315">
        <v>24</v>
      </c>
      <c r="P535" s="315">
        <v>20</v>
      </c>
      <c r="Q535" s="316"/>
      <c r="R535" s="315">
        <v>29</v>
      </c>
    </row>
    <row r="536" spans="1:21" x14ac:dyDescent="0.25">
      <c r="A536" s="315" t="s">
        <v>32</v>
      </c>
      <c r="B536" s="315" t="s">
        <v>407</v>
      </c>
      <c r="D536" s="315" t="s">
        <v>408</v>
      </c>
      <c r="F536" s="315">
        <v>7</v>
      </c>
      <c r="H536" s="315">
        <v>0</v>
      </c>
      <c r="J536" s="315">
        <v>0</v>
      </c>
      <c r="L536" s="315">
        <v>100</v>
      </c>
      <c r="Q536" s="316"/>
    </row>
    <row r="537" spans="1:21" x14ac:dyDescent="0.25">
      <c r="Q537" s="316"/>
    </row>
    <row r="538" spans="1:21" x14ac:dyDescent="0.25">
      <c r="A538" s="315" t="s">
        <v>470</v>
      </c>
      <c r="B538" s="315" t="s">
        <v>400</v>
      </c>
      <c r="D538" s="315" t="s">
        <v>397</v>
      </c>
      <c r="F538" s="315">
        <v>1</v>
      </c>
      <c r="H538" s="315">
        <v>100</v>
      </c>
      <c r="J538" s="315">
        <v>0</v>
      </c>
      <c r="L538" s="315">
        <v>0</v>
      </c>
      <c r="N538" s="315">
        <v>20</v>
      </c>
      <c r="Q538" s="316"/>
      <c r="R538" s="315">
        <v>100</v>
      </c>
      <c r="S538" s="315">
        <v>100</v>
      </c>
      <c r="T538" s="315">
        <v>100</v>
      </c>
      <c r="U538" s="315">
        <v>100</v>
      </c>
    </row>
    <row r="539" spans="1:21" x14ac:dyDescent="0.25">
      <c r="Q539" s="316"/>
    </row>
    <row r="540" spans="1:21" x14ac:dyDescent="0.25">
      <c r="A540" s="315" t="s">
        <v>471</v>
      </c>
      <c r="B540" s="315" t="s">
        <v>410</v>
      </c>
      <c r="D540" s="315" t="s">
        <v>397</v>
      </c>
      <c r="F540" s="315">
        <v>1</v>
      </c>
      <c r="H540" s="315">
        <v>100</v>
      </c>
      <c r="J540" s="315">
        <v>0</v>
      </c>
      <c r="L540" s="315">
        <v>0</v>
      </c>
      <c r="N540" s="315">
        <v>12</v>
      </c>
      <c r="Q540" s="316"/>
      <c r="R540" s="315">
        <v>100</v>
      </c>
      <c r="S540" s="315">
        <v>100</v>
      </c>
      <c r="T540" s="315">
        <v>100</v>
      </c>
      <c r="U540" s="315">
        <v>100</v>
      </c>
    </row>
    <row r="541" spans="1:21" x14ac:dyDescent="0.25">
      <c r="A541" s="315" t="s">
        <v>471</v>
      </c>
      <c r="B541" s="315" t="s">
        <v>396</v>
      </c>
      <c r="D541" s="315" t="s">
        <v>397</v>
      </c>
      <c r="F541" s="315">
        <v>1</v>
      </c>
      <c r="H541" s="315">
        <v>100</v>
      </c>
      <c r="J541" s="315">
        <v>0</v>
      </c>
      <c r="L541" s="315">
        <v>0</v>
      </c>
      <c r="N541" s="315">
        <v>40</v>
      </c>
      <c r="Q541" s="316"/>
      <c r="R541" s="315">
        <v>0</v>
      </c>
      <c r="S541" s="315">
        <v>0</v>
      </c>
      <c r="T541" s="315">
        <v>100</v>
      </c>
      <c r="U541" s="315">
        <v>100</v>
      </c>
    </row>
    <row r="542" spans="1:21" x14ac:dyDescent="0.25">
      <c r="A542" s="315" t="s">
        <v>471</v>
      </c>
      <c r="B542" s="315" t="s">
        <v>398</v>
      </c>
      <c r="D542" s="315" t="s">
        <v>397</v>
      </c>
      <c r="F542" s="315">
        <v>2</v>
      </c>
      <c r="H542" s="315">
        <v>0</v>
      </c>
      <c r="J542" s="315">
        <v>50</v>
      </c>
      <c r="L542" s="315">
        <v>50</v>
      </c>
      <c r="P542" s="315">
        <v>27.999999999999996</v>
      </c>
      <c r="Q542" s="316"/>
      <c r="R542" s="315">
        <v>0</v>
      </c>
      <c r="S542" s="315">
        <v>0</v>
      </c>
      <c r="T542" s="315">
        <v>0</v>
      </c>
      <c r="U542" s="315">
        <v>0</v>
      </c>
    </row>
    <row r="543" spans="1:21" x14ac:dyDescent="0.25">
      <c r="A543" s="315" t="s">
        <v>471</v>
      </c>
      <c r="B543" s="315" t="s">
        <v>407</v>
      </c>
      <c r="D543" s="315" t="s">
        <v>408</v>
      </c>
      <c r="F543" s="315">
        <v>1</v>
      </c>
      <c r="H543" s="315">
        <v>0</v>
      </c>
      <c r="J543" s="315">
        <v>0</v>
      </c>
      <c r="L543" s="315">
        <v>100</v>
      </c>
      <c r="Q543" s="316"/>
    </row>
    <row r="544" spans="1:21" x14ac:dyDescent="0.25">
      <c r="Q544" s="316"/>
    </row>
    <row r="545" spans="1:21" x14ac:dyDescent="0.25">
      <c r="A545" s="322" t="s">
        <v>416</v>
      </c>
      <c r="B545" s="323" t="s">
        <v>410</v>
      </c>
      <c r="C545" s="323"/>
      <c r="D545" s="323" t="s">
        <v>397</v>
      </c>
      <c r="E545" s="323"/>
      <c r="F545" s="323">
        <v>9</v>
      </c>
      <c r="G545" s="323"/>
      <c r="H545" s="323">
        <v>33</v>
      </c>
      <c r="I545" s="323"/>
      <c r="J545" s="323">
        <v>22.000000000000004</v>
      </c>
      <c r="K545" s="323"/>
      <c r="L545" s="323">
        <v>44.000000000000007</v>
      </c>
      <c r="M545" s="323"/>
      <c r="N545" s="323">
        <v>32</v>
      </c>
      <c r="O545" s="323"/>
      <c r="P545" s="323">
        <v>14</v>
      </c>
      <c r="Q545" s="324"/>
      <c r="R545" s="323">
        <v>11</v>
      </c>
      <c r="S545" s="323">
        <v>22.000000000000004</v>
      </c>
      <c r="T545" s="323">
        <v>22.000000000000004</v>
      </c>
      <c r="U545" s="323">
        <v>33</v>
      </c>
    </row>
    <row r="546" spans="1:21" x14ac:dyDescent="0.25">
      <c r="A546" s="323"/>
      <c r="B546" s="323" t="s">
        <v>396</v>
      </c>
      <c r="C546" s="323"/>
      <c r="D546" s="323" t="s">
        <v>397</v>
      </c>
      <c r="E546" s="323"/>
      <c r="F546" s="323">
        <v>7</v>
      </c>
      <c r="G546" s="323"/>
      <c r="H546" s="323">
        <v>57</v>
      </c>
      <c r="I546" s="323"/>
      <c r="J546" s="323">
        <v>14</v>
      </c>
      <c r="K546" s="323"/>
      <c r="L546" s="323">
        <v>29</v>
      </c>
      <c r="M546" s="323"/>
      <c r="N546" s="323">
        <v>42</v>
      </c>
      <c r="O546" s="323"/>
      <c r="P546" s="323">
        <v>24</v>
      </c>
      <c r="Q546" s="324"/>
      <c r="R546" s="323">
        <v>14</v>
      </c>
      <c r="S546" s="323">
        <v>14</v>
      </c>
      <c r="T546" s="323">
        <v>57</v>
      </c>
      <c r="U546" s="323">
        <v>57</v>
      </c>
    </row>
    <row r="547" spans="1:21" x14ac:dyDescent="0.25">
      <c r="A547" s="323"/>
      <c r="B547" s="323" t="s">
        <v>398</v>
      </c>
      <c r="C547" s="323"/>
      <c r="D547" s="323" t="s">
        <v>397</v>
      </c>
      <c r="E547" s="323"/>
      <c r="F547" s="323">
        <v>9</v>
      </c>
      <c r="G547" s="323"/>
      <c r="H547" s="323">
        <v>22.000000000000004</v>
      </c>
      <c r="I547" s="323"/>
      <c r="J547" s="323">
        <v>33</v>
      </c>
      <c r="K547" s="323"/>
      <c r="L547" s="323">
        <v>44.000000000000007</v>
      </c>
      <c r="M547" s="323"/>
      <c r="N547" s="323">
        <v>48</v>
      </c>
      <c r="O547" s="323"/>
      <c r="P547" s="323">
        <v>24</v>
      </c>
      <c r="Q547" s="324"/>
      <c r="R547" s="323">
        <v>0</v>
      </c>
      <c r="S547" s="323">
        <v>11</v>
      </c>
      <c r="T547" s="323">
        <v>11</v>
      </c>
      <c r="U547" s="323">
        <v>22.000000000000004</v>
      </c>
    </row>
    <row r="548" spans="1:21" x14ac:dyDescent="0.25">
      <c r="A548" s="323"/>
      <c r="B548" s="323" t="s">
        <v>399</v>
      </c>
      <c r="C548" s="323"/>
      <c r="D548" s="323" t="s">
        <v>397</v>
      </c>
      <c r="E548" s="323"/>
      <c r="F548" s="323">
        <v>1</v>
      </c>
      <c r="G548" s="323"/>
      <c r="H548" s="323">
        <v>100</v>
      </c>
      <c r="I548" s="323"/>
      <c r="J548" s="323">
        <v>0</v>
      </c>
      <c r="K548" s="323"/>
      <c r="L548" s="323">
        <v>0</v>
      </c>
      <c r="M548" s="323"/>
      <c r="N548" s="323">
        <v>34</v>
      </c>
      <c r="O548" s="323"/>
      <c r="P548" s="323"/>
      <c r="Q548" s="324"/>
      <c r="R548" s="323">
        <v>0</v>
      </c>
      <c r="S548" s="323">
        <v>100</v>
      </c>
      <c r="T548" s="323">
        <v>100</v>
      </c>
      <c r="U548" s="323">
        <v>100</v>
      </c>
    </row>
    <row r="549" spans="1:21" x14ac:dyDescent="0.25">
      <c r="A549" s="323"/>
      <c r="B549" s="323" t="s">
        <v>400</v>
      </c>
      <c r="C549" s="323"/>
      <c r="D549" s="323" t="s">
        <v>397</v>
      </c>
      <c r="E549" s="323"/>
      <c r="F549" s="323">
        <v>3</v>
      </c>
      <c r="G549" s="323"/>
      <c r="H549" s="323">
        <v>67</v>
      </c>
      <c r="I549" s="323"/>
      <c r="J549" s="323">
        <v>33</v>
      </c>
      <c r="K549" s="323"/>
      <c r="L549" s="323">
        <v>0</v>
      </c>
      <c r="M549" s="323"/>
      <c r="N549" s="323">
        <v>32</v>
      </c>
      <c r="O549" s="323"/>
      <c r="P549" s="323">
        <v>16</v>
      </c>
      <c r="Q549" s="324"/>
      <c r="R549" s="323">
        <v>33</v>
      </c>
      <c r="S549" s="323">
        <v>33</v>
      </c>
      <c r="T549" s="323">
        <v>67</v>
      </c>
      <c r="U549" s="323">
        <v>67</v>
      </c>
    </row>
    <row r="550" spans="1:21" x14ac:dyDescent="0.25">
      <c r="A550" s="323"/>
      <c r="B550" s="323" t="s">
        <v>401</v>
      </c>
      <c r="C550" s="323"/>
      <c r="D550" s="323" t="s">
        <v>402</v>
      </c>
      <c r="E550" s="323"/>
      <c r="F550" s="323">
        <v>3</v>
      </c>
      <c r="G550" s="323"/>
      <c r="H550" s="323">
        <v>33</v>
      </c>
      <c r="I550" s="323"/>
      <c r="J550" s="323">
        <v>0</v>
      </c>
      <c r="K550" s="323"/>
      <c r="L550" s="323">
        <v>67</v>
      </c>
      <c r="M550" s="323"/>
      <c r="N550" s="323">
        <v>36</v>
      </c>
      <c r="O550" s="323"/>
      <c r="P550" s="323"/>
      <c r="Q550" s="324"/>
      <c r="R550" s="323">
        <v>0</v>
      </c>
      <c r="S550" s="323">
        <v>33</v>
      </c>
      <c r="T550" s="323">
        <v>33</v>
      </c>
      <c r="U550" s="323"/>
    </row>
    <row r="551" spans="1:21" x14ac:dyDescent="0.25">
      <c r="A551" s="323"/>
      <c r="B551" s="323" t="s">
        <v>403</v>
      </c>
      <c r="C551" s="323"/>
      <c r="D551" s="323" t="s">
        <v>404</v>
      </c>
      <c r="E551" s="323"/>
      <c r="F551" s="323">
        <v>8</v>
      </c>
      <c r="G551" s="323"/>
      <c r="H551" s="323">
        <v>13</v>
      </c>
      <c r="I551" s="323"/>
      <c r="J551" s="323">
        <v>25</v>
      </c>
      <c r="K551" s="323"/>
      <c r="L551" s="323">
        <v>63</v>
      </c>
      <c r="M551" s="323"/>
      <c r="N551" s="323">
        <v>36</v>
      </c>
      <c r="O551" s="323"/>
      <c r="P551" s="323">
        <v>12</v>
      </c>
      <c r="Q551" s="324"/>
      <c r="R551" s="323">
        <v>0</v>
      </c>
      <c r="S551" s="323">
        <v>13</v>
      </c>
      <c r="T551" s="323"/>
      <c r="U551" s="323"/>
    </row>
    <row r="552" spans="1:21" x14ac:dyDescent="0.25">
      <c r="A552" s="323"/>
      <c r="B552" s="323" t="s">
        <v>405</v>
      </c>
      <c r="C552" s="323"/>
      <c r="D552" s="323" t="s">
        <v>406</v>
      </c>
      <c r="E552" s="323"/>
      <c r="F552" s="323">
        <v>7</v>
      </c>
      <c r="G552" s="323"/>
      <c r="H552" s="323">
        <v>29</v>
      </c>
      <c r="I552" s="323"/>
      <c r="J552" s="323">
        <v>14</v>
      </c>
      <c r="K552" s="323"/>
      <c r="L552" s="323">
        <v>57</v>
      </c>
      <c r="M552" s="323"/>
      <c r="N552" s="323">
        <v>24</v>
      </c>
      <c r="O552" s="323"/>
      <c r="P552" s="323">
        <v>20</v>
      </c>
      <c r="Q552" s="324"/>
      <c r="R552" s="323">
        <v>29</v>
      </c>
      <c r="S552" s="323"/>
      <c r="T552" s="323"/>
      <c r="U552" s="323"/>
    </row>
    <row r="553" spans="1:21" x14ac:dyDescent="0.25">
      <c r="A553" s="323"/>
      <c r="B553" s="323" t="s">
        <v>407</v>
      </c>
      <c r="C553" s="323"/>
      <c r="D553" s="323" t="s">
        <v>408</v>
      </c>
      <c r="E553" s="323"/>
      <c r="F553" s="323">
        <v>8</v>
      </c>
      <c r="G553" s="323"/>
      <c r="H553" s="323">
        <v>0</v>
      </c>
      <c r="I553" s="323"/>
      <c r="J553" s="323">
        <v>0</v>
      </c>
      <c r="K553" s="323"/>
      <c r="L553" s="323">
        <v>100</v>
      </c>
      <c r="M553" s="323"/>
      <c r="N553" s="323"/>
      <c r="O553" s="323"/>
      <c r="P553" s="323"/>
      <c r="Q553" s="324"/>
      <c r="R553" s="323"/>
      <c r="S553" s="323"/>
      <c r="T553" s="323"/>
      <c r="U553" s="323"/>
    </row>
    <row r="554" spans="1:21" x14ac:dyDescent="0.25">
      <c r="A554" s="323"/>
      <c r="B554" s="323"/>
      <c r="C554" s="323"/>
      <c r="D554" s="323"/>
      <c r="E554" s="323"/>
      <c r="F554" s="323"/>
      <c r="G554" s="323"/>
      <c r="H554" s="323"/>
      <c r="I554" s="323"/>
      <c r="J554" s="323"/>
      <c r="K554" s="323"/>
      <c r="L554" s="323"/>
      <c r="M554" s="323"/>
      <c r="N554" s="323"/>
      <c r="O554" s="323"/>
      <c r="P554" s="323"/>
      <c r="Q554" s="324"/>
      <c r="R554" s="323"/>
      <c r="S554" s="323"/>
      <c r="T554" s="323"/>
      <c r="U554" s="323"/>
    </row>
    <row r="555" spans="1:21" ht="14.5" x14ac:dyDescent="0.35">
      <c r="A555" s="321" t="s">
        <v>16</v>
      </c>
      <c r="Q555" s="316"/>
    </row>
    <row r="556" spans="1:21" x14ac:dyDescent="0.25">
      <c r="A556" s="315" t="s">
        <v>472</v>
      </c>
      <c r="B556" s="315" t="s">
        <v>410</v>
      </c>
      <c r="D556" s="315" t="s">
        <v>397</v>
      </c>
      <c r="F556" s="315">
        <v>5</v>
      </c>
      <c r="H556" s="315">
        <v>40</v>
      </c>
      <c r="J556" s="315">
        <v>40</v>
      </c>
      <c r="L556" s="315">
        <v>20</v>
      </c>
      <c r="N556" s="315">
        <v>38</v>
      </c>
      <c r="P556" s="315">
        <v>10</v>
      </c>
      <c r="Q556" s="316"/>
      <c r="R556" s="315">
        <v>0</v>
      </c>
      <c r="S556" s="315">
        <v>20</v>
      </c>
      <c r="T556" s="315">
        <v>40</v>
      </c>
      <c r="U556" s="315">
        <v>40</v>
      </c>
    </row>
    <row r="557" spans="1:21" x14ac:dyDescent="0.25">
      <c r="A557" s="315" t="s">
        <v>472</v>
      </c>
      <c r="B557" s="315" t="s">
        <v>396</v>
      </c>
      <c r="D557" s="315" t="s">
        <v>397</v>
      </c>
      <c r="F557" s="315">
        <v>3</v>
      </c>
      <c r="H557" s="315">
        <v>67</v>
      </c>
      <c r="J557" s="315">
        <v>0</v>
      </c>
      <c r="L557" s="315">
        <v>33</v>
      </c>
      <c r="N557" s="315">
        <v>42</v>
      </c>
      <c r="Q557" s="316"/>
      <c r="R557" s="315">
        <v>0</v>
      </c>
      <c r="S557" s="315">
        <v>33</v>
      </c>
      <c r="T557" s="315">
        <v>33</v>
      </c>
      <c r="U557" s="315">
        <v>67</v>
      </c>
    </row>
    <row r="558" spans="1:21" x14ac:dyDescent="0.25">
      <c r="A558" s="315" t="s">
        <v>472</v>
      </c>
      <c r="B558" s="315" t="s">
        <v>398</v>
      </c>
      <c r="D558" s="315" t="s">
        <v>397</v>
      </c>
      <c r="F558" s="315">
        <v>5</v>
      </c>
      <c r="H558" s="315">
        <v>60</v>
      </c>
      <c r="J558" s="315">
        <v>20</v>
      </c>
      <c r="L558" s="315">
        <v>20</v>
      </c>
      <c r="N558" s="315">
        <v>27.999999999999996</v>
      </c>
      <c r="P558" s="315">
        <v>8</v>
      </c>
      <c r="Q558" s="316"/>
      <c r="R558" s="315">
        <v>20</v>
      </c>
      <c r="S558" s="315">
        <v>40</v>
      </c>
      <c r="T558" s="315">
        <v>60</v>
      </c>
      <c r="U558" s="315">
        <v>60</v>
      </c>
    </row>
    <row r="559" spans="1:21" x14ac:dyDescent="0.25">
      <c r="A559" s="315" t="s">
        <v>472</v>
      </c>
      <c r="B559" s="315" t="s">
        <v>399</v>
      </c>
      <c r="D559" s="315" t="s">
        <v>397</v>
      </c>
      <c r="F559" s="315">
        <v>7</v>
      </c>
      <c r="H559" s="315">
        <v>43</v>
      </c>
      <c r="J559" s="315">
        <v>29</v>
      </c>
      <c r="L559" s="315">
        <v>29</v>
      </c>
      <c r="N559" s="315">
        <v>40</v>
      </c>
      <c r="P559" s="315">
        <v>30</v>
      </c>
      <c r="Q559" s="316"/>
      <c r="R559" s="315">
        <v>0</v>
      </c>
      <c r="S559" s="315">
        <v>14</v>
      </c>
      <c r="T559" s="315">
        <v>43</v>
      </c>
      <c r="U559" s="315">
        <v>43</v>
      </c>
    </row>
    <row r="560" spans="1:21" x14ac:dyDescent="0.25">
      <c r="A560" s="315" t="s">
        <v>472</v>
      </c>
      <c r="B560" s="315" t="s">
        <v>400</v>
      </c>
      <c r="D560" s="315" t="s">
        <v>397</v>
      </c>
      <c r="F560" s="315">
        <v>5</v>
      </c>
      <c r="H560" s="315">
        <v>40</v>
      </c>
      <c r="J560" s="315">
        <v>40</v>
      </c>
      <c r="L560" s="315">
        <v>20</v>
      </c>
      <c r="N560" s="315">
        <v>42</v>
      </c>
      <c r="P560" s="315">
        <v>38</v>
      </c>
      <c r="Q560" s="316"/>
      <c r="R560" s="315">
        <v>20</v>
      </c>
      <c r="S560" s="315">
        <v>20</v>
      </c>
      <c r="T560" s="315">
        <v>20</v>
      </c>
      <c r="U560" s="315">
        <v>40</v>
      </c>
    </row>
    <row r="561" spans="1:21" x14ac:dyDescent="0.25">
      <c r="A561" s="315" t="s">
        <v>472</v>
      </c>
      <c r="B561" s="315" t="s">
        <v>401</v>
      </c>
      <c r="D561" s="315" t="s">
        <v>402</v>
      </c>
      <c r="F561" s="315">
        <v>11</v>
      </c>
      <c r="H561" s="315">
        <v>27.000000000000004</v>
      </c>
      <c r="J561" s="315">
        <v>9</v>
      </c>
      <c r="L561" s="315">
        <v>64</v>
      </c>
      <c r="N561" s="315">
        <v>36</v>
      </c>
      <c r="P561" s="315">
        <v>16</v>
      </c>
      <c r="Q561" s="316"/>
      <c r="R561" s="315">
        <v>0</v>
      </c>
      <c r="S561" s="315">
        <v>18</v>
      </c>
      <c r="T561" s="315">
        <v>27.000000000000004</v>
      </c>
    </row>
    <row r="562" spans="1:21" x14ac:dyDescent="0.25">
      <c r="A562" s="315" t="s">
        <v>472</v>
      </c>
      <c r="B562" s="315" t="s">
        <v>403</v>
      </c>
      <c r="D562" s="315" t="s">
        <v>404</v>
      </c>
      <c r="F562" s="315">
        <v>9</v>
      </c>
      <c r="H562" s="315">
        <v>22.000000000000004</v>
      </c>
      <c r="J562" s="315">
        <v>22.000000000000004</v>
      </c>
      <c r="L562" s="315">
        <v>55.999999999999993</v>
      </c>
      <c r="N562" s="315">
        <v>36</v>
      </c>
      <c r="P562" s="315">
        <v>12</v>
      </c>
      <c r="Q562" s="316"/>
      <c r="R562" s="315">
        <v>0</v>
      </c>
      <c r="S562" s="315">
        <v>22.000000000000004</v>
      </c>
    </row>
    <row r="563" spans="1:21" x14ac:dyDescent="0.25">
      <c r="A563" s="315" t="s">
        <v>472</v>
      </c>
      <c r="B563" s="315" t="s">
        <v>405</v>
      </c>
      <c r="D563" s="315" t="s">
        <v>406</v>
      </c>
      <c r="F563" s="315">
        <v>10</v>
      </c>
      <c r="H563" s="315">
        <v>0</v>
      </c>
      <c r="J563" s="315">
        <v>0</v>
      </c>
      <c r="L563" s="315">
        <v>100</v>
      </c>
      <c r="Q563" s="316"/>
      <c r="R563" s="315">
        <v>0</v>
      </c>
    </row>
    <row r="564" spans="1:21" x14ac:dyDescent="0.25">
      <c r="A564" s="315" t="s">
        <v>472</v>
      </c>
      <c r="B564" s="315" t="s">
        <v>407</v>
      </c>
      <c r="D564" s="315" t="s">
        <v>408</v>
      </c>
      <c r="F564" s="315">
        <v>12</v>
      </c>
      <c r="H564" s="315">
        <v>0</v>
      </c>
      <c r="J564" s="315">
        <v>0</v>
      </c>
      <c r="L564" s="315">
        <v>100</v>
      </c>
      <c r="Q564" s="316"/>
    </row>
    <row r="565" spans="1:21" x14ac:dyDescent="0.25">
      <c r="Q565" s="316"/>
    </row>
    <row r="566" spans="1:21" x14ac:dyDescent="0.25">
      <c r="A566" s="315" t="s">
        <v>473</v>
      </c>
      <c r="B566" s="315" t="s">
        <v>410</v>
      </c>
      <c r="D566" s="315" t="s">
        <v>397</v>
      </c>
      <c r="F566" s="315">
        <v>11</v>
      </c>
      <c r="H566" s="315">
        <v>100</v>
      </c>
      <c r="J566" s="315">
        <v>0</v>
      </c>
      <c r="L566" s="315">
        <v>0</v>
      </c>
      <c r="N566" s="315">
        <v>27.999999999999996</v>
      </c>
      <c r="Q566" s="316"/>
      <c r="R566" s="315">
        <v>36</v>
      </c>
      <c r="S566" s="315">
        <v>73</v>
      </c>
      <c r="T566" s="315">
        <v>100</v>
      </c>
      <c r="U566" s="315">
        <v>100</v>
      </c>
    </row>
    <row r="567" spans="1:21" x14ac:dyDescent="0.25">
      <c r="A567" s="315" t="s">
        <v>473</v>
      </c>
      <c r="B567" s="315" t="s">
        <v>396</v>
      </c>
      <c r="D567" s="315" t="s">
        <v>397</v>
      </c>
      <c r="F567" s="315">
        <v>5</v>
      </c>
      <c r="H567" s="315">
        <v>100</v>
      </c>
      <c r="J567" s="315">
        <v>0</v>
      </c>
      <c r="L567" s="315">
        <v>0</v>
      </c>
      <c r="N567" s="315">
        <v>27.999999999999996</v>
      </c>
      <c r="Q567" s="316"/>
      <c r="R567" s="315">
        <v>40</v>
      </c>
      <c r="S567" s="315">
        <v>80</v>
      </c>
      <c r="T567" s="315">
        <v>80</v>
      </c>
      <c r="U567" s="315">
        <v>100</v>
      </c>
    </row>
    <row r="568" spans="1:21" x14ac:dyDescent="0.25">
      <c r="A568" s="315" t="s">
        <v>473</v>
      </c>
      <c r="B568" s="315" t="s">
        <v>398</v>
      </c>
      <c r="D568" s="315" t="s">
        <v>397</v>
      </c>
      <c r="F568" s="315">
        <v>11</v>
      </c>
      <c r="H568" s="315">
        <v>73</v>
      </c>
      <c r="J568" s="315">
        <v>18</v>
      </c>
      <c r="L568" s="315">
        <v>9</v>
      </c>
      <c r="N568" s="315">
        <v>31</v>
      </c>
      <c r="P568" s="315">
        <v>8</v>
      </c>
      <c r="Q568" s="316"/>
      <c r="R568" s="315">
        <v>0</v>
      </c>
      <c r="S568" s="315">
        <v>55</v>
      </c>
      <c r="T568" s="315">
        <v>64</v>
      </c>
      <c r="U568" s="315">
        <v>73</v>
      </c>
    </row>
    <row r="569" spans="1:21" x14ac:dyDescent="0.25">
      <c r="A569" s="315" t="s">
        <v>473</v>
      </c>
      <c r="B569" s="315" t="s">
        <v>399</v>
      </c>
      <c r="D569" s="315" t="s">
        <v>397</v>
      </c>
      <c r="F569" s="315">
        <v>7</v>
      </c>
      <c r="H569" s="315">
        <v>86</v>
      </c>
      <c r="J569" s="315">
        <v>14</v>
      </c>
      <c r="L569" s="315">
        <v>0</v>
      </c>
      <c r="N569" s="315">
        <v>32</v>
      </c>
      <c r="P569" s="315">
        <v>4</v>
      </c>
      <c r="Q569" s="316"/>
      <c r="R569" s="315">
        <v>14</v>
      </c>
      <c r="S569" s="315">
        <v>57</v>
      </c>
      <c r="T569" s="315">
        <v>71</v>
      </c>
      <c r="U569" s="315">
        <v>86</v>
      </c>
    </row>
    <row r="570" spans="1:21" x14ac:dyDescent="0.25">
      <c r="A570" s="315" t="s">
        <v>473</v>
      </c>
      <c r="B570" s="315" t="s">
        <v>400</v>
      </c>
      <c r="D570" s="315" t="s">
        <v>397</v>
      </c>
      <c r="F570" s="315">
        <v>8</v>
      </c>
      <c r="H570" s="315">
        <v>100</v>
      </c>
      <c r="J570" s="315">
        <v>0</v>
      </c>
      <c r="L570" s="315">
        <v>0</v>
      </c>
      <c r="N570" s="315">
        <v>40</v>
      </c>
      <c r="Q570" s="316"/>
      <c r="R570" s="315">
        <v>25</v>
      </c>
      <c r="S570" s="315">
        <v>50</v>
      </c>
      <c r="T570" s="315">
        <v>63</v>
      </c>
      <c r="U570" s="315">
        <v>100</v>
      </c>
    </row>
    <row r="571" spans="1:21" x14ac:dyDescent="0.25">
      <c r="A571" s="315" t="s">
        <v>473</v>
      </c>
      <c r="B571" s="315" t="s">
        <v>401</v>
      </c>
      <c r="D571" s="315" t="s">
        <v>402</v>
      </c>
      <c r="F571" s="315">
        <v>12</v>
      </c>
      <c r="H571" s="315">
        <v>100</v>
      </c>
      <c r="J571" s="315">
        <v>0</v>
      </c>
      <c r="L571" s="315">
        <v>0</v>
      </c>
      <c r="N571" s="315">
        <v>27.999999999999996</v>
      </c>
      <c r="Q571" s="316"/>
      <c r="R571" s="315">
        <v>42</v>
      </c>
      <c r="S571" s="315">
        <v>91.999999999999986</v>
      </c>
      <c r="T571" s="315">
        <v>100</v>
      </c>
    </row>
    <row r="572" spans="1:21" x14ac:dyDescent="0.25">
      <c r="A572" s="315" t="s">
        <v>473</v>
      </c>
      <c r="B572" s="315" t="s">
        <v>403</v>
      </c>
      <c r="D572" s="315" t="s">
        <v>404</v>
      </c>
      <c r="F572" s="315">
        <v>10</v>
      </c>
      <c r="H572" s="315">
        <v>70</v>
      </c>
      <c r="J572" s="315">
        <v>0</v>
      </c>
      <c r="L572" s="315">
        <v>30</v>
      </c>
      <c r="N572" s="315">
        <v>24</v>
      </c>
      <c r="Q572" s="316"/>
      <c r="R572" s="315">
        <v>40</v>
      </c>
      <c r="S572" s="315">
        <v>70</v>
      </c>
    </row>
    <row r="573" spans="1:21" x14ac:dyDescent="0.25">
      <c r="A573" s="315" t="s">
        <v>473</v>
      </c>
      <c r="B573" s="315" t="s">
        <v>405</v>
      </c>
      <c r="D573" s="315" t="s">
        <v>406</v>
      </c>
      <c r="F573" s="315">
        <v>9</v>
      </c>
      <c r="H573" s="315">
        <v>22.000000000000004</v>
      </c>
      <c r="J573" s="315">
        <v>0</v>
      </c>
      <c r="L573" s="315">
        <v>78</v>
      </c>
      <c r="N573" s="315">
        <v>22.000000000000004</v>
      </c>
      <c r="Q573" s="316"/>
      <c r="R573" s="315">
        <v>22.000000000000004</v>
      </c>
    </row>
    <row r="574" spans="1:21" x14ac:dyDescent="0.25">
      <c r="A574" s="315" t="s">
        <v>473</v>
      </c>
      <c r="B574" s="315" t="s">
        <v>407</v>
      </c>
      <c r="D574" s="315" t="s">
        <v>408</v>
      </c>
      <c r="F574" s="315">
        <v>9</v>
      </c>
      <c r="H574" s="315">
        <v>0</v>
      </c>
      <c r="J574" s="315">
        <v>0</v>
      </c>
      <c r="L574" s="315">
        <v>100</v>
      </c>
      <c r="Q574" s="316"/>
    </row>
    <row r="575" spans="1:21" x14ac:dyDescent="0.25">
      <c r="Q575" s="316"/>
    </row>
    <row r="576" spans="1:21" x14ac:dyDescent="0.25">
      <c r="A576" s="315" t="s">
        <v>474</v>
      </c>
      <c r="B576" s="315" t="s">
        <v>396</v>
      </c>
      <c r="D576" s="315" t="s">
        <v>397</v>
      </c>
      <c r="F576" s="315">
        <v>1</v>
      </c>
      <c r="H576" s="315">
        <v>100</v>
      </c>
      <c r="J576" s="315">
        <v>0</v>
      </c>
      <c r="L576" s="315">
        <v>0</v>
      </c>
      <c r="N576" s="315">
        <v>24</v>
      </c>
      <c r="Q576" s="316"/>
      <c r="R576" s="315">
        <v>100</v>
      </c>
      <c r="S576" s="315">
        <v>100</v>
      </c>
      <c r="T576" s="315">
        <v>100</v>
      </c>
      <c r="U576" s="315">
        <v>100</v>
      </c>
    </row>
    <row r="577" spans="1:21" x14ac:dyDescent="0.25">
      <c r="A577" s="315" t="s">
        <v>474</v>
      </c>
      <c r="B577" s="315" t="s">
        <v>400</v>
      </c>
      <c r="D577" s="315" t="s">
        <v>397</v>
      </c>
      <c r="F577" s="315">
        <v>2</v>
      </c>
      <c r="H577" s="315">
        <v>100</v>
      </c>
      <c r="J577" s="315">
        <v>0</v>
      </c>
      <c r="L577" s="315">
        <v>0</v>
      </c>
      <c r="N577" s="315">
        <v>24</v>
      </c>
      <c r="Q577" s="316"/>
      <c r="R577" s="315">
        <v>100</v>
      </c>
      <c r="S577" s="315">
        <v>100</v>
      </c>
      <c r="T577" s="315">
        <v>100</v>
      </c>
      <c r="U577" s="315">
        <v>100</v>
      </c>
    </row>
    <row r="578" spans="1:21" x14ac:dyDescent="0.25">
      <c r="A578" s="315" t="s">
        <v>474</v>
      </c>
      <c r="B578" s="315" t="s">
        <v>401</v>
      </c>
      <c r="D578" s="315" t="s">
        <v>402</v>
      </c>
      <c r="F578" s="315">
        <v>1</v>
      </c>
      <c r="H578" s="315">
        <v>100</v>
      </c>
      <c r="J578" s="315">
        <v>0</v>
      </c>
      <c r="L578" s="315">
        <v>0</v>
      </c>
      <c r="N578" s="315">
        <v>36</v>
      </c>
      <c r="Q578" s="316"/>
      <c r="R578" s="315">
        <v>0</v>
      </c>
      <c r="S578" s="315">
        <v>100</v>
      </c>
      <c r="T578" s="315">
        <v>100</v>
      </c>
    </row>
    <row r="579" spans="1:21" x14ac:dyDescent="0.25">
      <c r="A579" s="315" t="s">
        <v>474</v>
      </c>
      <c r="B579" s="315" t="s">
        <v>403</v>
      </c>
      <c r="D579" s="315" t="s">
        <v>404</v>
      </c>
      <c r="F579" s="315">
        <v>6</v>
      </c>
      <c r="H579" s="315">
        <v>100</v>
      </c>
      <c r="J579" s="315">
        <v>0</v>
      </c>
      <c r="L579" s="315">
        <v>0</v>
      </c>
      <c r="N579" s="315">
        <v>26</v>
      </c>
      <c r="Q579" s="316"/>
      <c r="R579" s="315">
        <v>50</v>
      </c>
      <c r="S579" s="315">
        <v>100</v>
      </c>
    </row>
    <row r="580" spans="1:21" x14ac:dyDescent="0.25">
      <c r="A580" s="315" t="s">
        <v>474</v>
      </c>
      <c r="B580" s="315" t="s">
        <v>405</v>
      </c>
      <c r="D580" s="315" t="s">
        <v>406</v>
      </c>
      <c r="F580" s="315">
        <v>5</v>
      </c>
      <c r="H580" s="315">
        <v>20</v>
      </c>
      <c r="J580" s="315">
        <v>40</v>
      </c>
      <c r="L580" s="315">
        <v>40</v>
      </c>
      <c r="N580" s="315">
        <v>24</v>
      </c>
      <c r="P580" s="315">
        <v>14</v>
      </c>
      <c r="Q580" s="316"/>
      <c r="R580" s="315">
        <v>20</v>
      </c>
    </row>
    <row r="581" spans="1:21" x14ac:dyDescent="0.25">
      <c r="A581" s="315" t="s">
        <v>474</v>
      </c>
      <c r="B581" s="315" t="s">
        <v>407</v>
      </c>
      <c r="D581" s="315" t="s">
        <v>408</v>
      </c>
      <c r="F581" s="315">
        <v>2</v>
      </c>
      <c r="H581" s="315">
        <v>0</v>
      </c>
      <c r="J581" s="315">
        <v>0</v>
      </c>
      <c r="L581" s="315">
        <v>100</v>
      </c>
      <c r="Q581" s="316"/>
    </row>
    <row r="582" spans="1:21" x14ac:dyDescent="0.25">
      <c r="Q582" s="316"/>
    </row>
    <row r="583" spans="1:21" x14ac:dyDescent="0.25">
      <c r="A583" s="322" t="s">
        <v>416</v>
      </c>
      <c r="B583" s="323" t="s">
        <v>410</v>
      </c>
      <c r="C583" s="323"/>
      <c r="D583" s="323" t="s">
        <v>397</v>
      </c>
      <c r="E583" s="323"/>
      <c r="F583" s="323">
        <v>16</v>
      </c>
      <c r="G583" s="323"/>
      <c r="H583" s="323">
        <v>81</v>
      </c>
      <c r="I583" s="323"/>
      <c r="J583" s="323">
        <v>13</v>
      </c>
      <c r="K583" s="323"/>
      <c r="L583" s="323">
        <v>6</v>
      </c>
      <c r="M583" s="323"/>
      <c r="N583" s="323">
        <v>27.999999999999996</v>
      </c>
      <c r="O583" s="323"/>
      <c r="P583" s="323">
        <v>10</v>
      </c>
      <c r="Q583" s="324"/>
      <c r="R583" s="323">
        <v>25</v>
      </c>
      <c r="S583" s="323">
        <v>55.999999999999993</v>
      </c>
      <c r="T583" s="323">
        <v>81</v>
      </c>
      <c r="U583" s="323">
        <v>81</v>
      </c>
    </row>
    <row r="584" spans="1:21" x14ac:dyDescent="0.25">
      <c r="A584" s="323"/>
      <c r="B584" s="323" t="s">
        <v>396</v>
      </c>
      <c r="C584" s="323"/>
      <c r="D584" s="323" t="s">
        <v>397</v>
      </c>
      <c r="E584" s="323"/>
      <c r="F584" s="323">
        <v>9</v>
      </c>
      <c r="G584" s="323"/>
      <c r="H584" s="323">
        <v>89</v>
      </c>
      <c r="I584" s="323"/>
      <c r="J584" s="323">
        <v>0</v>
      </c>
      <c r="K584" s="323"/>
      <c r="L584" s="323">
        <v>11</v>
      </c>
      <c r="M584" s="323"/>
      <c r="N584" s="323">
        <v>27.999999999999996</v>
      </c>
      <c r="O584" s="323"/>
      <c r="P584" s="323"/>
      <c r="Q584" s="324"/>
      <c r="R584" s="323">
        <v>33</v>
      </c>
      <c r="S584" s="323">
        <v>67</v>
      </c>
      <c r="T584" s="323">
        <v>67</v>
      </c>
      <c r="U584" s="323">
        <v>89</v>
      </c>
    </row>
    <row r="585" spans="1:21" x14ac:dyDescent="0.25">
      <c r="A585" s="323"/>
      <c r="B585" s="323" t="s">
        <v>398</v>
      </c>
      <c r="C585" s="323"/>
      <c r="D585" s="323" t="s">
        <v>397</v>
      </c>
      <c r="E585" s="323"/>
      <c r="F585" s="323">
        <v>16</v>
      </c>
      <c r="G585" s="323"/>
      <c r="H585" s="323">
        <v>69</v>
      </c>
      <c r="I585" s="323"/>
      <c r="J585" s="323">
        <v>19</v>
      </c>
      <c r="K585" s="323"/>
      <c r="L585" s="323">
        <v>13</v>
      </c>
      <c r="M585" s="323"/>
      <c r="N585" s="323">
        <v>30</v>
      </c>
      <c r="O585" s="323"/>
      <c r="P585" s="323">
        <v>8</v>
      </c>
      <c r="Q585" s="324"/>
      <c r="R585" s="323">
        <v>6</v>
      </c>
      <c r="S585" s="323">
        <v>50</v>
      </c>
      <c r="T585" s="323">
        <v>63</v>
      </c>
      <c r="U585" s="323">
        <v>69</v>
      </c>
    </row>
    <row r="586" spans="1:21" x14ac:dyDescent="0.25">
      <c r="A586" s="323"/>
      <c r="B586" s="323" t="s">
        <v>399</v>
      </c>
      <c r="C586" s="323"/>
      <c r="D586" s="323" t="s">
        <v>397</v>
      </c>
      <c r="E586" s="323"/>
      <c r="F586" s="323">
        <v>14</v>
      </c>
      <c r="G586" s="323"/>
      <c r="H586" s="323">
        <v>64</v>
      </c>
      <c r="I586" s="323"/>
      <c r="J586" s="323">
        <v>21</v>
      </c>
      <c r="K586" s="323"/>
      <c r="L586" s="323">
        <v>14</v>
      </c>
      <c r="M586" s="323"/>
      <c r="N586" s="323">
        <v>36</v>
      </c>
      <c r="O586" s="323"/>
      <c r="P586" s="323">
        <v>21</v>
      </c>
      <c r="Q586" s="324"/>
      <c r="R586" s="323">
        <v>7</v>
      </c>
      <c r="S586" s="323">
        <v>36</v>
      </c>
      <c r="T586" s="323">
        <v>57</v>
      </c>
      <c r="U586" s="323">
        <v>64</v>
      </c>
    </row>
    <row r="587" spans="1:21" x14ac:dyDescent="0.25">
      <c r="A587" s="323"/>
      <c r="B587" s="323" t="s">
        <v>400</v>
      </c>
      <c r="C587" s="323"/>
      <c r="D587" s="323" t="s">
        <v>397</v>
      </c>
      <c r="E587" s="323"/>
      <c r="F587" s="323">
        <v>15</v>
      </c>
      <c r="G587" s="323"/>
      <c r="H587" s="323">
        <v>80</v>
      </c>
      <c r="I587" s="323"/>
      <c r="J587" s="323">
        <v>13</v>
      </c>
      <c r="K587" s="323"/>
      <c r="L587" s="323">
        <v>7</v>
      </c>
      <c r="M587" s="323"/>
      <c r="N587" s="323">
        <v>34</v>
      </c>
      <c r="O587" s="323"/>
      <c r="P587" s="323">
        <v>38</v>
      </c>
      <c r="Q587" s="324"/>
      <c r="R587" s="323">
        <v>33</v>
      </c>
      <c r="S587" s="323">
        <v>47</v>
      </c>
      <c r="T587" s="323">
        <v>53</v>
      </c>
      <c r="U587" s="323">
        <v>80</v>
      </c>
    </row>
    <row r="588" spans="1:21" x14ac:dyDescent="0.25">
      <c r="A588" s="323"/>
      <c r="B588" s="323" t="s">
        <v>401</v>
      </c>
      <c r="C588" s="323"/>
      <c r="D588" s="323" t="s">
        <v>402</v>
      </c>
      <c r="E588" s="323"/>
      <c r="F588" s="323">
        <v>24</v>
      </c>
      <c r="G588" s="323"/>
      <c r="H588" s="323">
        <v>67</v>
      </c>
      <c r="I588" s="323"/>
      <c r="J588" s="323">
        <v>4</v>
      </c>
      <c r="K588" s="323"/>
      <c r="L588" s="323">
        <v>29</v>
      </c>
      <c r="M588" s="323"/>
      <c r="N588" s="323">
        <v>32</v>
      </c>
      <c r="O588" s="323"/>
      <c r="P588" s="323">
        <v>16</v>
      </c>
      <c r="Q588" s="324"/>
      <c r="R588" s="323">
        <v>21</v>
      </c>
      <c r="S588" s="323">
        <v>58</v>
      </c>
      <c r="T588" s="323">
        <v>67</v>
      </c>
      <c r="U588" s="323"/>
    </row>
    <row r="589" spans="1:21" x14ac:dyDescent="0.25">
      <c r="A589" s="323"/>
      <c r="B589" s="323" t="s">
        <v>403</v>
      </c>
      <c r="C589" s="323"/>
      <c r="D589" s="323" t="s">
        <v>404</v>
      </c>
      <c r="E589" s="323"/>
      <c r="F589" s="323">
        <v>25</v>
      </c>
      <c r="G589" s="323"/>
      <c r="H589" s="323">
        <v>60</v>
      </c>
      <c r="I589" s="323"/>
      <c r="J589" s="323">
        <v>8</v>
      </c>
      <c r="K589" s="323"/>
      <c r="L589" s="323">
        <v>32</v>
      </c>
      <c r="M589" s="323"/>
      <c r="N589" s="323">
        <v>27.999999999999996</v>
      </c>
      <c r="O589" s="323"/>
      <c r="P589" s="323">
        <v>12</v>
      </c>
      <c r="Q589" s="324"/>
      <c r="R589" s="323">
        <v>27.999999999999996</v>
      </c>
      <c r="S589" s="323">
        <v>60</v>
      </c>
      <c r="T589" s="323"/>
      <c r="U589" s="323"/>
    </row>
    <row r="590" spans="1:21" x14ac:dyDescent="0.25">
      <c r="A590" s="323"/>
      <c r="B590" s="323" t="s">
        <v>405</v>
      </c>
      <c r="C590" s="323"/>
      <c r="D590" s="323" t="s">
        <v>406</v>
      </c>
      <c r="E590" s="323"/>
      <c r="F590" s="323">
        <v>24</v>
      </c>
      <c r="G590" s="323"/>
      <c r="H590" s="323">
        <v>13</v>
      </c>
      <c r="I590" s="323"/>
      <c r="J590" s="323">
        <v>8</v>
      </c>
      <c r="K590" s="323"/>
      <c r="L590" s="323">
        <v>79</v>
      </c>
      <c r="M590" s="323"/>
      <c r="N590" s="323">
        <v>24</v>
      </c>
      <c r="O590" s="323"/>
      <c r="P590" s="323">
        <v>14</v>
      </c>
      <c r="Q590" s="324"/>
      <c r="R590" s="323">
        <v>13</v>
      </c>
      <c r="S590" s="323"/>
      <c r="T590" s="323"/>
      <c r="U590" s="323"/>
    </row>
    <row r="591" spans="1:21" x14ac:dyDescent="0.25">
      <c r="A591" s="323"/>
      <c r="B591" s="323" t="s">
        <v>407</v>
      </c>
      <c r="C591" s="323"/>
      <c r="D591" s="323" t="s">
        <v>408</v>
      </c>
      <c r="E591" s="323"/>
      <c r="F591" s="323">
        <v>22.999999999999996</v>
      </c>
      <c r="G591" s="323"/>
      <c r="H591" s="323">
        <v>0</v>
      </c>
      <c r="I591" s="323"/>
      <c r="J591" s="323">
        <v>0</v>
      </c>
      <c r="K591" s="323"/>
      <c r="L591" s="323">
        <v>100</v>
      </c>
      <c r="M591" s="323"/>
      <c r="N591" s="323"/>
      <c r="O591" s="323"/>
      <c r="P591" s="323"/>
      <c r="Q591" s="324"/>
      <c r="R591" s="323"/>
      <c r="S591" s="323"/>
      <c r="T591" s="323"/>
      <c r="U591" s="323"/>
    </row>
    <row r="592" spans="1:21" x14ac:dyDescent="0.25">
      <c r="A592" s="323"/>
      <c r="B592" s="323"/>
      <c r="C592" s="323"/>
      <c r="D592" s="323"/>
      <c r="E592" s="323"/>
      <c r="F592" s="323"/>
      <c r="G592" s="323"/>
      <c r="H592" s="323"/>
      <c r="I592" s="323"/>
      <c r="J592" s="323"/>
      <c r="K592" s="323"/>
      <c r="L592" s="323"/>
      <c r="M592" s="323"/>
      <c r="N592" s="323"/>
      <c r="O592" s="323"/>
      <c r="P592" s="323"/>
      <c r="Q592" s="324"/>
      <c r="R592" s="323"/>
      <c r="S592" s="323"/>
      <c r="T592" s="323"/>
      <c r="U592" s="323"/>
    </row>
    <row r="593" spans="1:21" ht="14.5" x14ac:dyDescent="0.35">
      <c r="A593" s="321" t="s">
        <v>84</v>
      </c>
      <c r="Q593" s="316"/>
    </row>
    <row r="594" spans="1:21" x14ac:dyDescent="0.25">
      <c r="A594" s="315" t="s">
        <v>475</v>
      </c>
      <c r="B594" s="315" t="s">
        <v>400</v>
      </c>
      <c r="D594" s="315" t="s">
        <v>397</v>
      </c>
      <c r="F594" s="315">
        <v>7</v>
      </c>
      <c r="H594" s="315">
        <v>71</v>
      </c>
      <c r="J594" s="315">
        <v>29</v>
      </c>
      <c r="L594" s="315">
        <v>0</v>
      </c>
      <c r="N594" s="315">
        <v>24</v>
      </c>
      <c r="P594" s="315">
        <v>16</v>
      </c>
      <c r="Q594" s="316"/>
      <c r="R594" s="315">
        <v>43</v>
      </c>
      <c r="S594" s="315">
        <v>71</v>
      </c>
      <c r="T594" s="315">
        <v>71</v>
      </c>
      <c r="U594" s="315">
        <v>71</v>
      </c>
    </row>
    <row r="595" spans="1:21" x14ac:dyDescent="0.25">
      <c r="A595" s="315" t="s">
        <v>475</v>
      </c>
      <c r="B595" s="315" t="s">
        <v>401</v>
      </c>
      <c r="D595" s="315" t="s">
        <v>402</v>
      </c>
      <c r="F595" s="315">
        <v>2</v>
      </c>
      <c r="H595" s="315">
        <v>50</v>
      </c>
      <c r="J595" s="315">
        <v>0</v>
      </c>
      <c r="L595" s="315">
        <v>50</v>
      </c>
      <c r="N595" s="315">
        <v>44.000000000000007</v>
      </c>
      <c r="Q595" s="316"/>
      <c r="R595" s="315">
        <v>0</v>
      </c>
      <c r="S595" s="315">
        <v>0</v>
      </c>
      <c r="T595" s="315">
        <v>50</v>
      </c>
    </row>
    <row r="596" spans="1:21" x14ac:dyDescent="0.25">
      <c r="A596" s="315" t="s">
        <v>475</v>
      </c>
      <c r="B596" s="315" t="s">
        <v>403</v>
      </c>
      <c r="D596" s="315" t="s">
        <v>404</v>
      </c>
      <c r="F596" s="315">
        <v>8</v>
      </c>
      <c r="H596" s="315">
        <v>100</v>
      </c>
      <c r="J596" s="315">
        <v>0</v>
      </c>
      <c r="L596" s="315">
        <v>0</v>
      </c>
      <c r="N596" s="315">
        <v>30</v>
      </c>
      <c r="Q596" s="316"/>
      <c r="R596" s="315">
        <v>25</v>
      </c>
      <c r="S596" s="315">
        <v>100</v>
      </c>
    </row>
    <row r="597" spans="1:21" x14ac:dyDescent="0.25">
      <c r="A597" s="315" t="s">
        <v>475</v>
      </c>
      <c r="B597" s="315" t="s">
        <v>405</v>
      </c>
      <c r="D597" s="315" t="s">
        <v>406</v>
      </c>
      <c r="F597" s="315">
        <v>2</v>
      </c>
      <c r="H597" s="315">
        <v>0</v>
      </c>
      <c r="J597" s="315">
        <v>0</v>
      </c>
      <c r="L597" s="315">
        <v>100</v>
      </c>
      <c r="Q597" s="316"/>
      <c r="R597" s="315">
        <v>0</v>
      </c>
    </row>
    <row r="598" spans="1:21" x14ac:dyDescent="0.25">
      <c r="Q598" s="316"/>
    </row>
    <row r="599" spans="1:21" x14ac:dyDescent="0.25">
      <c r="A599" s="315" t="s">
        <v>476</v>
      </c>
      <c r="B599" s="315" t="s">
        <v>405</v>
      </c>
      <c r="D599" s="315" t="s">
        <v>406</v>
      </c>
      <c r="F599" s="315">
        <v>12</v>
      </c>
      <c r="H599" s="315">
        <v>17</v>
      </c>
      <c r="J599" s="315">
        <v>0</v>
      </c>
      <c r="L599" s="315">
        <v>83.000000000000014</v>
      </c>
      <c r="N599" s="315">
        <v>20</v>
      </c>
      <c r="Q599" s="316"/>
      <c r="R599" s="315">
        <v>17</v>
      </c>
    </row>
    <row r="600" spans="1:21" x14ac:dyDescent="0.25">
      <c r="A600" s="315" t="s">
        <v>476</v>
      </c>
      <c r="B600" s="315" t="s">
        <v>407</v>
      </c>
      <c r="D600" s="315" t="s">
        <v>408</v>
      </c>
      <c r="F600" s="315">
        <v>18</v>
      </c>
      <c r="H600" s="315">
        <v>0</v>
      </c>
      <c r="J600" s="315">
        <v>6</v>
      </c>
      <c r="L600" s="315">
        <v>94</v>
      </c>
      <c r="P600" s="315">
        <v>4</v>
      </c>
      <c r="Q600" s="316"/>
    </row>
    <row r="601" spans="1:21" x14ac:dyDescent="0.25">
      <c r="Q601" s="316"/>
    </row>
    <row r="602" spans="1:21" x14ac:dyDescent="0.25">
      <c r="A602" s="315" t="s">
        <v>477</v>
      </c>
      <c r="B602" s="315" t="s">
        <v>410</v>
      </c>
      <c r="D602" s="315" t="s">
        <v>397</v>
      </c>
      <c r="F602" s="315">
        <v>5</v>
      </c>
      <c r="H602" s="315">
        <v>60</v>
      </c>
      <c r="J602" s="315">
        <v>40</v>
      </c>
      <c r="L602" s="315">
        <v>0</v>
      </c>
      <c r="N602" s="315">
        <v>48</v>
      </c>
      <c r="P602" s="315">
        <v>14</v>
      </c>
      <c r="Q602" s="316"/>
      <c r="R602" s="315">
        <v>0</v>
      </c>
      <c r="S602" s="315">
        <v>20</v>
      </c>
      <c r="T602" s="315">
        <v>60</v>
      </c>
      <c r="U602" s="315">
        <v>60</v>
      </c>
    </row>
    <row r="603" spans="1:21" x14ac:dyDescent="0.25">
      <c r="A603" s="315" t="s">
        <v>477</v>
      </c>
      <c r="B603" s="315" t="s">
        <v>396</v>
      </c>
      <c r="D603" s="315" t="s">
        <v>397</v>
      </c>
      <c r="F603" s="315">
        <v>8</v>
      </c>
      <c r="H603" s="315">
        <v>63</v>
      </c>
      <c r="J603" s="315">
        <v>38</v>
      </c>
      <c r="L603" s="315">
        <v>0</v>
      </c>
      <c r="N603" s="315">
        <v>36</v>
      </c>
      <c r="P603" s="315">
        <v>22.999999999999996</v>
      </c>
      <c r="Q603" s="316"/>
      <c r="R603" s="315">
        <v>13</v>
      </c>
      <c r="S603" s="315">
        <v>38</v>
      </c>
      <c r="T603" s="315">
        <v>50</v>
      </c>
      <c r="U603" s="315">
        <v>63</v>
      </c>
    </row>
    <row r="604" spans="1:21" x14ac:dyDescent="0.25">
      <c r="A604" s="315" t="s">
        <v>477</v>
      </c>
      <c r="B604" s="315" t="s">
        <v>398</v>
      </c>
      <c r="D604" s="315" t="s">
        <v>397</v>
      </c>
      <c r="F604" s="315">
        <v>9</v>
      </c>
      <c r="H604" s="315">
        <v>78</v>
      </c>
      <c r="J604" s="315">
        <v>22.000000000000004</v>
      </c>
      <c r="L604" s="315">
        <v>0</v>
      </c>
      <c r="N604" s="315">
        <v>36</v>
      </c>
      <c r="P604" s="315">
        <v>16</v>
      </c>
      <c r="Q604" s="316"/>
      <c r="R604" s="315">
        <v>33</v>
      </c>
      <c r="S604" s="315">
        <v>55.999999999999993</v>
      </c>
      <c r="T604" s="315">
        <v>67</v>
      </c>
      <c r="U604" s="315">
        <v>78</v>
      </c>
    </row>
    <row r="605" spans="1:21" x14ac:dyDescent="0.25">
      <c r="A605" s="315" t="s">
        <v>477</v>
      </c>
      <c r="B605" s="315" t="s">
        <v>399</v>
      </c>
      <c r="D605" s="315" t="s">
        <v>397</v>
      </c>
      <c r="F605" s="315">
        <v>4</v>
      </c>
      <c r="H605" s="315">
        <v>100</v>
      </c>
      <c r="J605" s="315">
        <v>0</v>
      </c>
      <c r="L605" s="315">
        <v>0</v>
      </c>
      <c r="N605" s="315">
        <v>27.999999999999996</v>
      </c>
      <c r="Q605" s="316"/>
      <c r="R605" s="315">
        <v>50</v>
      </c>
      <c r="S605" s="315">
        <v>100</v>
      </c>
      <c r="T605" s="315">
        <v>100</v>
      </c>
      <c r="U605" s="315">
        <v>100</v>
      </c>
    </row>
    <row r="606" spans="1:21" x14ac:dyDescent="0.25">
      <c r="Q606" s="316"/>
    </row>
    <row r="607" spans="1:21" x14ac:dyDescent="0.25">
      <c r="A607" s="315" t="s">
        <v>478</v>
      </c>
      <c r="B607" s="315" t="s">
        <v>410</v>
      </c>
      <c r="D607" s="315" t="s">
        <v>397</v>
      </c>
      <c r="F607" s="315">
        <v>2</v>
      </c>
      <c r="H607" s="315">
        <v>50</v>
      </c>
      <c r="J607" s="315">
        <v>50</v>
      </c>
      <c r="L607" s="315">
        <v>0</v>
      </c>
      <c r="N607" s="315">
        <v>55.999999999999993</v>
      </c>
      <c r="P607" s="315">
        <v>44.000000000000007</v>
      </c>
      <c r="Q607" s="316"/>
      <c r="R607" s="315">
        <v>0</v>
      </c>
      <c r="S607" s="315">
        <v>0</v>
      </c>
      <c r="T607" s="315">
        <v>0</v>
      </c>
      <c r="U607" s="315">
        <v>50</v>
      </c>
    </row>
    <row r="608" spans="1:21" x14ac:dyDescent="0.25">
      <c r="A608" s="315" t="s">
        <v>478</v>
      </c>
      <c r="B608" s="315" t="s">
        <v>396</v>
      </c>
      <c r="D608" s="315" t="s">
        <v>397</v>
      </c>
      <c r="F608" s="315">
        <v>4</v>
      </c>
      <c r="H608" s="315">
        <v>50</v>
      </c>
      <c r="J608" s="315">
        <v>25</v>
      </c>
      <c r="L608" s="315">
        <v>25</v>
      </c>
      <c r="N608" s="315">
        <v>24</v>
      </c>
      <c r="P608" s="315">
        <v>44.000000000000007</v>
      </c>
      <c r="Q608" s="316"/>
      <c r="R608" s="315">
        <v>50</v>
      </c>
      <c r="S608" s="315">
        <v>50</v>
      </c>
      <c r="T608" s="315">
        <v>50</v>
      </c>
      <c r="U608" s="315">
        <v>50</v>
      </c>
    </row>
    <row r="609" spans="1:21" x14ac:dyDescent="0.25">
      <c r="A609" s="315" t="s">
        <v>478</v>
      </c>
      <c r="B609" s="315" t="s">
        <v>398</v>
      </c>
      <c r="D609" s="315" t="s">
        <v>397</v>
      </c>
      <c r="F609" s="315">
        <v>3</v>
      </c>
      <c r="H609" s="315">
        <v>67</v>
      </c>
      <c r="J609" s="315">
        <v>0</v>
      </c>
      <c r="L609" s="315">
        <v>33</v>
      </c>
      <c r="N609" s="315">
        <v>40</v>
      </c>
      <c r="Q609" s="316"/>
      <c r="R609" s="315">
        <v>0</v>
      </c>
      <c r="S609" s="315">
        <v>33</v>
      </c>
      <c r="T609" s="315">
        <v>67</v>
      </c>
      <c r="U609" s="315">
        <v>67</v>
      </c>
    </row>
    <row r="610" spans="1:21" x14ac:dyDescent="0.25">
      <c r="A610" s="315" t="s">
        <v>478</v>
      </c>
      <c r="B610" s="315" t="s">
        <v>400</v>
      </c>
      <c r="D610" s="315" t="s">
        <v>397</v>
      </c>
      <c r="F610" s="315">
        <v>3</v>
      </c>
      <c r="H610" s="315">
        <v>33</v>
      </c>
      <c r="J610" s="315">
        <v>67</v>
      </c>
      <c r="L610" s="315">
        <v>0</v>
      </c>
      <c r="N610" s="315">
        <v>55.999999999999993</v>
      </c>
      <c r="P610" s="315">
        <v>12</v>
      </c>
      <c r="Q610" s="316"/>
      <c r="R610" s="315">
        <v>0</v>
      </c>
      <c r="S610" s="315">
        <v>0</v>
      </c>
      <c r="T610" s="315">
        <v>0</v>
      </c>
      <c r="U610" s="315">
        <v>33</v>
      </c>
    </row>
    <row r="611" spans="1:21" x14ac:dyDescent="0.25">
      <c r="A611" s="315" t="s">
        <v>478</v>
      </c>
      <c r="B611" s="315" t="s">
        <v>401</v>
      </c>
      <c r="D611" s="315" t="s">
        <v>402</v>
      </c>
      <c r="F611" s="315">
        <v>5</v>
      </c>
      <c r="H611" s="315">
        <v>20</v>
      </c>
      <c r="J611" s="315">
        <v>40</v>
      </c>
      <c r="L611" s="315">
        <v>40</v>
      </c>
      <c r="N611" s="315">
        <v>27.999999999999996</v>
      </c>
      <c r="P611" s="315">
        <v>20</v>
      </c>
      <c r="Q611" s="316"/>
      <c r="R611" s="315">
        <v>0</v>
      </c>
      <c r="S611" s="315">
        <v>20</v>
      </c>
      <c r="T611" s="315">
        <v>20</v>
      </c>
    </row>
    <row r="612" spans="1:21" x14ac:dyDescent="0.25">
      <c r="A612" s="315" t="s">
        <v>478</v>
      </c>
      <c r="B612" s="315" t="s">
        <v>403</v>
      </c>
      <c r="D612" s="315" t="s">
        <v>404</v>
      </c>
      <c r="F612" s="315">
        <v>6</v>
      </c>
      <c r="H612" s="315">
        <v>17</v>
      </c>
      <c r="J612" s="315">
        <v>33</v>
      </c>
      <c r="L612" s="315">
        <v>50</v>
      </c>
      <c r="N612" s="315">
        <v>16</v>
      </c>
      <c r="P612" s="315">
        <v>8</v>
      </c>
      <c r="Q612" s="316"/>
      <c r="R612" s="315">
        <v>17</v>
      </c>
      <c r="S612" s="315">
        <v>17</v>
      </c>
    </row>
    <row r="613" spans="1:21" x14ac:dyDescent="0.25">
      <c r="A613" s="315" t="s">
        <v>478</v>
      </c>
      <c r="B613" s="315" t="s">
        <v>405</v>
      </c>
      <c r="D613" s="315" t="s">
        <v>406</v>
      </c>
      <c r="F613" s="315">
        <v>1</v>
      </c>
      <c r="H613" s="315">
        <v>0</v>
      </c>
      <c r="J613" s="315">
        <v>0</v>
      </c>
      <c r="L613" s="315">
        <v>100</v>
      </c>
      <c r="Q613" s="316"/>
      <c r="R613" s="315">
        <v>0</v>
      </c>
    </row>
    <row r="614" spans="1:21" x14ac:dyDescent="0.25">
      <c r="Q614" s="316"/>
    </row>
    <row r="615" spans="1:21" x14ac:dyDescent="0.25">
      <c r="A615" s="322" t="s">
        <v>416</v>
      </c>
      <c r="B615" s="323" t="s">
        <v>410</v>
      </c>
      <c r="C615" s="323"/>
      <c r="D615" s="323" t="s">
        <v>397</v>
      </c>
      <c r="E615" s="323"/>
      <c r="F615" s="323">
        <v>7</v>
      </c>
      <c r="G615" s="323"/>
      <c r="H615" s="323">
        <v>57</v>
      </c>
      <c r="I615" s="323"/>
      <c r="J615" s="323">
        <v>43</v>
      </c>
      <c r="K615" s="323"/>
      <c r="L615" s="323">
        <v>0</v>
      </c>
      <c r="M615" s="323"/>
      <c r="N615" s="323">
        <v>48</v>
      </c>
      <c r="O615" s="323"/>
      <c r="P615" s="323">
        <v>24</v>
      </c>
      <c r="Q615" s="324"/>
      <c r="R615" s="323">
        <v>0</v>
      </c>
      <c r="S615" s="323">
        <v>14</v>
      </c>
      <c r="T615" s="323">
        <v>43</v>
      </c>
      <c r="U615" s="323">
        <v>57</v>
      </c>
    </row>
    <row r="616" spans="1:21" x14ac:dyDescent="0.25">
      <c r="A616" s="323"/>
      <c r="B616" s="323" t="s">
        <v>396</v>
      </c>
      <c r="C616" s="323"/>
      <c r="D616" s="323" t="s">
        <v>397</v>
      </c>
      <c r="E616" s="323"/>
      <c r="F616" s="323">
        <v>12</v>
      </c>
      <c r="G616" s="323"/>
      <c r="H616" s="323">
        <v>58</v>
      </c>
      <c r="I616" s="323"/>
      <c r="J616" s="323">
        <v>33</v>
      </c>
      <c r="K616" s="323"/>
      <c r="L616" s="323">
        <v>8</v>
      </c>
      <c r="M616" s="323"/>
      <c r="N616" s="323">
        <v>32</v>
      </c>
      <c r="O616" s="323"/>
      <c r="P616" s="323">
        <v>27.999999999999996</v>
      </c>
      <c r="Q616" s="324"/>
      <c r="R616" s="323">
        <v>25</v>
      </c>
      <c r="S616" s="323">
        <v>42</v>
      </c>
      <c r="T616" s="323">
        <v>50</v>
      </c>
      <c r="U616" s="323">
        <v>58</v>
      </c>
    </row>
    <row r="617" spans="1:21" x14ac:dyDescent="0.25">
      <c r="A617" s="323"/>
      <c r="B617" s="323" t="s">
        <v>398</v>
      </c>
      <c r="C617" s="323"/>
      <c r="D617" s="323" t="s">
        <v>397</v>
      </c>
      <c r="E617" s="323"/>
      <c r="F617" s="323">
        <v>12</v>
      </c>
      <c r="G617" s="323"/>
      <c r="H617" s="323">
        <v>75</v>
      </c>
      <c r="I617" s="323"/>
      <c r="J617" s="323">
        <v>17</v>
      </c>
      <c r="K617" s="323"/>
      <c r="L617" s="323">
        <v>8</v>
      </c>
      <c r="M617" s="323"/>
      <c r="N617" s="323">
        <v>36</v>
      </c>
      <c r="O617" s="323"/>
      <c r="P617" s="323">
        <v>16</v>
      </c>
      <c r="Q617" s="324"/>
      <c r="R617" s="323">
        <v>25</v>
      </c>
      <c r="S617" s="323">
        <v>50</v>
      </c>
      <c r="T617" s="323">
        <v>67</v>
      </c>
      <c r="U617" s="323">
        <v>75</v>
      </c>
    </row>
    <row r="618" spans="1:21" x14ac:dyDescent="0.25">
      <c r="A618" s="323"/>
      <c r="B618" s="323" t="s">
        <v>399</v>
      </c>
      <c r="C618" s="323"/>
      <c r="D618" s="323" t="s">
        <v>397</v>
      </c>
      <c r="E618" s="323"/>
      <c r="F618" s="323">
        <v>4</v>
      </c>
      <c r="G618" s="323"/>
      <c r="H618" s="323">
        <v>100</v>
      </c>
      <c r="I618" s="323"/>
      <c r="J618" s="323">
        <v>0</v>
      </c>
      <c r="K618" s="323"/>
      <c r="L618" s="323">
        <v>0</v>
      </c>
      <c r="M618" s="323"/>
      <c r="N618" s="323">
        <v>27.999999999999996</v>
      </c>
      <c r="O618" s="323"/>
      <c r="P618" s="323"/>
      <c r="Q618" s="324"/>
      <c r="R618" s="323">
        <v>50</v>
      </c>
      <c r="S618" s="323">
        <v>100</v>
      </c>
      <c r="T618" s="323">
        <v>100</v>
      </c>
      <c r="U618" s="323">
        <v>100</v>
      </c>
    </row>
    <row r="619" spans="1:21" x14ac:dyDescent="0.25">
      <c r="A619" s="323"/>
      <c r="B619" s="323" t="s">
        <v>400</v>
      </c>
      <c r="C619" s="323"/>
      <c r="D619" s="323" t="s">
        <v>397</v>
      </c>
      <c r="E619" s="323"/>
      <c r="F619" s="323">
        <v>10</v>
      </c>
      <c r="G619" s="323"/>
      <c r="H619" s="323">
        <v>60</v>
      </c>
      <c r="I619" s="323"/>
      <c r="J619" s="323">
        <v>40</v>
      </c>
      <c r="K619" s="323"/>
      <c r="L619" s="323">
        <v>0</v>
      </c>
      <c r="M619" s="323"/>
      <c r="N619" s="323">
        <v>27.999999999999996</v>
      </c>
      <c r="O619" s="323"/>
      <c r="P619" s="323">
        <v>14</v>
      </c>
      <c r="Q619" s="324"/>
      <c r="R619" s="323">
        <v>30</v>
      </c>
      <c r="S619" s="323">
        <v>50</v>
      </c>
      <c r="T619" s="323">
        <v>50</v>
      </c>
      <c r="U619" s="323">
        <v>60</v>
      </c>
    </row>
    <row r="620" spans="1:21" x14ac:dyDescent="0.25">
      <c r="A620" s="323"/>
      <c r="B620" s="323" t="s">
        <v>401</v>
      </c>
      <c r="C620" s="323"/>
      <c r="D620" s="323" t="s">
        <v>402</v>
      </c>
      <c r="E620" s="323"/>
      <c r="F620" s="323">
        <v>7</v>
      </c>
      <c r="G620" s="323"/>
      <c r="H620" s="323">
        <v>29</v>
      </c>
      <c r="I620" s="323"/>
      <c r="J620" s="323">
        <v>29</v>
      </c>
      <c r="K620" s="323"/>
      <c r="L620" s="323">
        <v>43</v>
      </c>
      <c r="M620" s="323"/>
      <c r="N620" s="323">
        <v>36</v>
      </c>
      <c r="O620" s="323"/>
      <c r="P620" s="323">
        <v>20</v>
      </c>
      <c r="Q620" s="324"/>
      <c r="R620" s="323">
        <v>0</v>
      </c>
      <c r="S620" s="323">
        <v>14</v>
      </c>
      <c r="T620" s="323">
        <v>29</v>
      </c>
      <c r="U620" s="323"/>
    </row>
    <row r="621" spans="1:21" x14ac:dyDescent="0.25">
      <c r="A621" s="323"/>
      <c r="B621" s="323" t="s">
        <v>403</v>
      </c>
      <c r="C621" s="323"/>
      <c r="D621" s="323" t="s">
        <v>404</v>
      </c>
      <c r="E621" s="323"/>
      <c r="F621" s="323">
        <v>14</v>
      </c>
      <c r="G621" s="323"/>
      <c r="H621" s="323">
        <v>64</v>
      </c>
      <c r="I621" s="323"/>
      <c r="J621" s="323">
        <v>14</v>
      </c>
      <c r="K621" s="323"/>
      <c r="L621" s="323">
        <v>21</v>
      </c>
      <c r="M621" s="323"/>
      <c r="N621" s="323">
        <v>27.999999999999996</v>
      </c>
      <c r="O621" s="323"/>
      <c r="P621" s="323">
        <v>8</v>
      </c>
      <c r="Q621" s="324"/>
      <c r="R621" s="323">
        <v>21</v>
      </c>
      <c r="S621" s="323">
        <v>64</v>
      </c>
      <c r="T621" s="323"/>
      <c r="U621" s="323"/>
    </row>
    <row r="622" spans="1:21" x14ac:dyDescent="0.25">
      <c r="A622" s="323"/>
      <c r="B622" s="323" t="s">
        <v>405</v>
      </c>
      <c r="C622" s="323"/>
      <c r="D622" s="323" t="s">
        <v>406</v>
      </c>
      <c r="E622" s="323"/>
      <c r="F622" s="323">
        <v>15</v>
      </c>
      <c r="G622" s="323"/>
      <c r="H622" s="323">
        <v>13</v>
      </c>
      <c r="I622" s="323"/>
      <c r="J622" s="323">
        <v>0</v>
      </c>
      <c r="K622" s="323"/>
      <c r="L622" s="323">
        <v>86.999999999999986</v>
      </c>
      <c r="M622" s="323"/>
      <c r="N622" s="323">
        <v>20</v>
      </c>
      <c r="O622" s="323"/>
      <c r="P622" s="323"/>
      <c r="Q622" s="324"/>
      <c r="R622" s="323">
        <v>13</v>
      </c>
      <c r="S622" s="323"/>
      <c r="T622" s="323"/>
      <c r="U622" s="323"/>
    </row>
    <row r="623" spans="1:21" x14ac:dyDescent="0.25">
      <c r="A623" s="323"/>
      <c r="B623" s="323" t="s">
        <v>407</v>
      </c>
      <c r="C623" s="323"/>
      <c r="D623" s="323" t="s">
        <v>408</v>
      </c>
      <c r="E623" s="323"/>
      <c r="F623" s="323">
        <v>18</v>
      </c>
      <c r="G623" s="323"/>
      <c r="H623" s="323">
        <v>0</v>
      </c>
      <c r="I623" s="323"/>
      <c r="J623" s="323">
        <v>6</v>
      </c>
      <c r="K623" s="323"/>
      <c r="L623" s="323">
        <v>94</v>
      </c>
      <c r="M623" s="323"/>
      <c r="N623" s="323"/>
      <c r="O623" s="323"/>
      <c r="P623" s="323">
        <v>4</v>
      </c>
      <c r="Q623" s="324"/>
      <c r="R623" s="323"/>
      <c r="S623" s="323"/>
      <c r="T623" s="323"/>
      <c r="U623" s="323"/>
    </row>
    <row r="624" spans="1:21" x14ac:dyDescent="0.25">
      <c r="A624" s="323"/>
      <c r="B624" s="323"/>
      <c r="C624" s="323"/>
      <c r="D624" s="323"/>
      <c r="E624" s="323"/>
      <c r="F624" s="323"/>
      <c r="G624" s="323"/>
      <c r="H624" s="323"/>
      <c r="I624" s="323"/>
      <c r="J624" s="323"/>
      <c r="K624" s="323"/>
      <c r="L624" s="323"/>
      <c r="M624" s="323"/>
      <c r="N624" s="323"/>
      <c r="O624" s="323"/>
      <c r="P624" s="323"/>
      <c r="Q624" s="324"/>
      <c r="R624" s="323"/>
      <c r="S624" s="323"/>
      <c r="T624" s="323"/>
      <c r="U624" s="323"/>
    </row>
    <row r="625" spans="1:21" ht="14.5" x14ac:dyDescent="0.35">
      <c r="A625" s="321" t="s">
        <v>18</v>
      </c>
      <c r="Q625" s="316"/>
    </row>
    <row r="626" spans="1:21" x14ac:dyDescent="0.25">
      <c r="A626" s="315" t="s">
        <v>18</v>
      </c>
      <c r="B626" s="315" t="s">
        <v>410</v>
      </c>
      <c r="D626" s="315" t="s">
        <v>397</v>
      </c>
      <c r="F626" s="315">
        <v>5</v>
      </c>
      <c r="H626" s="315">
        <v>80</v>
      </c>
      <c r="J626" s="315">
        <v>20</v>
      </c>
      <c r="L626" s="315">
        <v>0</v>
      </c>
      <c r="N626" s="315">
        <v>12</v>
      </c>
      <c r="P626" s="315">
        <v>20</v>
      </c>
      <c r="Q626" s="316"/>
      <c r="R626" s="315">
        <v>80</v>
      </c>
      <c r="S626" s="315">
        <v>80</v>
      </c>
      <c r="T626" s="315">
        <v>80</v>
      </c>
      <c r="U626" s="315">
        <v>80</v>
      </c>
    </row>
    <row r="627" spans="1:21" x14ac:dyDescent="0.25">
      <c r="A627" s="315" t="s">
        <v>18</v>
      </c>
      <c r="B627" s="315" t="s">
        <v>396</v>
      </c>
      <c r="D627" s="315" t="s">
        <v>397</v>
      </c>
      <c r="F627" s="315">
        <v>4</v>
      </c>
      <c r="H627" s="315">
        <v>75</v>
      </c>
      <c r="J627" s="315">
        <v>0</v>
      </c>
      <c r="L627" s="315">
        <v>25</v>
      </c>
      <c r="N627" s="315">
        <v>12</v>
      </c>
      <c r="Q627" s="316"/>
      <c r="R627" s="315">
        <v>75</v>
      </c>
      <c r="S627" s="315">
        <v>75</v>
      </c>
      <c r="T627" s="315">
        <v>75</v>
      </c>
      <c r="U627" s="315">
        <v>75</v>
      </c>
    </row>
    <row r="628" spans="1:21" x14ac:dyDescent="0.25">
      <c r="A628" s="315" t="s">
        <v>18</v>
      </c>
      <c r="B628" s="315" t="s">
        <v>398</v>
      </c>
      <c r="D628" s="315" t="s">
        <v>397</v>
      </c>
      <c r="F628" s="315">
        <v>3</v>
      </c>
      <c r="H628" s="315">
        <v>67</v>
      </c>
      <c r="J628" s="315">
        <v>33</v>
      </c>
      <c r="L628" s="315">
        <v>0</v>
      </c>
      <c r="N628" s="315">
        <v>36</v>
      </c>
      <c r="P628" s="315">
        <v>8</v>
      </c>
      <c r="Q628" s="316"/>
      <c r="R628" s="315">
        <v>33</v>
      </c>
      <c r="S628" s="315">
        <v>33</v>
      </c>
      <c r="T628" s="315">
        <v>33</v>
      </c>
      <c r="U628" s="315">
        <v>67</v>
      </c>
    </row>
    <row r="629" spans="1:21" x14ac:dyDescent="0.25">
      <c r="A629" s="315" t="s">
        <v>18</v>
      </c>
      <c r="B629" s="315" t="s">
        <v>399</v>
      </c>
      <c r="D629" s="315" t="s">
        <v>397</v>
      </c>
      <c r="F629" s="315">
        <v>1</v>
      </c>
      <c r="H629" s="315">
        <v>100</v>
      </c>
      <c r="J629" s="315">
        <v>0</v>
      </c>
      <c r="L629" s="315">
        <v>0</v>
      </c>
      <c r="N629" s="315">
        <v>12</v>
      </c>
      <c r="Q629" s="316"/>
      <c r="R629" s="315">
        <v>100</v>
      </c>
      <c r="S629" s="315">
        <v>100</v>
      </c>
      <c r="T629" s="315">
        <v>100</v>
      </c>
      <c r="U629" s="315">
        <v>100</v>
      </c>
    </row>
    <row r="630" spans="1:21" x14ac:dyDescent="0.25">
      <c r="A630" s="315" t="s">
        <v>18</v>
      </c>
      <c r="B630" s="315" t="s">
        <v>400</v>
      </c>
      <c r="D630" s="315" t="s">
        <v>397</v>
      </c>
      <c r="F630" s="315">
        <v>1</v>
      </c>
      <c r="H630" s="315">
        <v>100</v>
      </c>
      <c r="J630" s="315">
        <v>0</v>
      </c>
      <c r="L630" s="315">
        <v>0</v>
      </c>
      <c r="N630" s="315">
        <v>24</v>
      </c>
      <c r="Q630" s="316"/>
      <c r="R630" s="315">
        <v>100</v>
      </c>
      <c r="S630" s="315">
        <v>100</v>
      </c>
      <c r="T630" s="315">
        <v>100</v>
      </c>
      <c r="U630" s="315">
        <v>100</v>
      </c>
    </row>
    <row r="631" spans="1:21" x14ac:dyDescent="0.25">
      <c r="A631" s="315" t="s">
        <v>18</v>
      </c>
      <c r="B631" s="315" t="s">
        <v>401</v>
      </c>
      <c r="D631" s="315" t="s">
        <v>402</v>
      </c>
      <c r="F631" s="315">
        <v>5</v>
      </c>
      <c r="H631" s="315">
        <v>80</v>
      </c>
      <c r="J631" s="315">
        <v>20</v>
      </c>
      <c r="L631" s="315">
        <v>0</v>
      </c>
      <c r="N631" s="315">
        <v>22.000000000000004</v>
      </c>
      <c r="P631" s="315">
        <v>20</v>
      </c>
      <c r="Q631" s="316"/>
      <c r="R631" s="315">
        <v>60</v>
      </c>
      <c r="S631" s="315">
        <v>80</v>
      </c>
      <c r="T631" s="315">
        <v>80</v>
      </c>
    </row>
    <row r="632" spans="1:21" x14ac:dyDescent="0.25">
      <c r="A632" s="315" t="s">
        <v>18</v>
      </c>
      <c r="B632" s="315" t="s">
        <v>403</v>
      </c>
      <c r="D632" s="315" t="s">
        <v>404</v>
      </c>
      <c r="F632" s="315">
        <v>2</v>
      </c>
      <c r="H632" s="315">
        <v>0</v>
      </c>
      <c r="J632" s="315">
        <v>50</v>
      </c>
      <c r="L632" s="315">
        <v>50</v>
      </c>
      <c r="P632" s="315">
        <v>32</v>
      </c>
      <c r="Q632" s="316"/>
      <c r="R632" s="315">
        <v>0</v>
      </c>
      <c r="S632" s="315">
        <v>0</v>
      </c>
    </row>
    <row r="633" spans="1:21" x14ac:dyDescent="0.25">
      <c r="A633" s="315" t="s">
        <v>18</v>
      </c>
      <c r="B633" s="315" t="s">
        <v>405</v>
      </c>
      <c r="D633" s="315" t="s">
        <v>406</v>
      </c>
      <c r="F633" s="315">
        <v>2</v>
      </c>
      <c r="H633" s="315">
        <v>100</v>
      </c>
      <c r="J633" s="315">
        <v>0</v>
      </c>
      <c r="L633" s="315">
        <v>0</v>
      </c>
      <c r="N633" s="315">
        <v>18</v>
      </c>
      <c r="Q633" s="316"/>
      <c r="R633" s="315">
        <v>100</v>
      </c>
    </row>
    <row r="634" spans="1:21" x14ac:dyDescent="0.25">
      <c r="A634" s="315" t="s">
        <v>18</v>
      </c>
      <c r="B634" s="315" t="s">
        <v>407</v>
      </c>
      <c r="D634" s="315" t="s">
        <v>408</v>
      </c>
      <c r="F634" s="315">
        <v>3</v>
      </c>
      <c r="H634" s="315">
        <v>0</v>
      </c>
      <c r="J634" s="315">
        <v>0</v>
      </c>
      <c r="L634" s="315">
        <v>100</v>
      </c>
      <c r="Q634" s="316"/>
    </row>
    <row r="635" spans="1:21" x14ac:dyDescent="0.25">
      <c r="Q635" s="316"/>
    </row>
    <row r="636" spans="1:21" x14ac:dyDescent="0.25">
      <c r="A636" s="322" t="s">
        <v>416</v>
      </c>
      <c r="B636" s="323" t="s">
        <v>410</v>
      </c>
      <c r="C636" s="323"/>
      <c r="D636" s="323" t="s">
        <v>397</v>
      </c>
      <c r="E636" s="323"/>
      <c r="F636" s="323">
        <v>5</v>
      </c>
      <c r="G636" s="323"/>
      <c r="H636" s="323">
        <v>80</v>
      </c>
      <c r="I636" s="323"/>
      <c r="J636" s="323">
        <v>20</v>
      </c>
      <c r="K636" s="323"/>
      <c r="L636" s="323">
        <v>0</v>
      </c>
      <c r="M636" s="323"/>
      <c r="N636" s="323">
        <v>12</v>
      </c>
      <c r="O636" s="323"/>
      <c r="P636" s="323">
        <v>20</v>
      </c>
      <c r="Q636" s="324"/>
      <c r="R636" s="323">
        <v>80</v>
      </c>
      <c r="S636" s="323">
        <v>80</v>
      </c>
      <c r="T636" s="323">
        <v>80</v>
      </c>
      <c r="U636" s="323">
        <v>80</v>
      </c>
    </row>
    <row r="637" spans="1:21" x14ac:dyDescent="0.25">
      <c r="A637" s="323"/>
      <c r="B637" s="323" t="s">
        <v>396</v>
      </c>
      <c r="C637" s="323"/>
      <c r="D637" s="323" t="s">
        <v>397</v>
      </c>
      <c r="E637" s="323"/>
      <c r="F637" s="323">
        <v>4</v>
      </c>
      <c r="G637" s="323"/>
      <c r="H637" s="323">
        <v>75</v>
      </c>
      <c r="I637" s="323"/>
      <c r="J637" s="323">
        <v>0</v>
      </c>
      <c r="K637" s="323"/>
      <c r="L637" s="323">
        <v>25</v>
      </c>
      <c r="M637" s="323"/>
      <c r="N637" s="323">
        <v>12</v>
      </c>
      <c r="O637" s="323"/>
      <c r="P637" s="323"/>
      <c r="Q637" s="324"/>
      <c r="R637" s="323">
        <v>75</v>
      </c>
      <c r="S637" s="323">
        <v>75</v>
      </c>
      <c r="T637" s="323">
        <v>75</v>
      </c>
      <c r="U637" s="323">
        <v>75</v>
      </c>
    </row>
    <row r="638" spans="1:21" x14ac:dyDescent="0.25">
      <c r="A638" s="323"/>
      <c r="B638" s="323" t="s">
        <v>398</v>
      </c>
      <c r="C638" s="323"/>
      <c r="D638" s="323" t="s">
        <v>397</v>
      </c>
      <c r="E638" s="323"/>
      <c r="F638" s="323">
        <v>3</v>
      </c>
      <c r="G638" s="323"/>
      <c r="H638" s="323">
        <v>67</v>
      </c>
      <c r="I638" s="323"/>
      <c r="J638" s="323">
        <v>33</v>
      </c>
      <c r="K638" s="323"/>
      <c r="L638" s="323">
        <v>0</v>
      </c>
      <c r="M638" s="323"/>
      <c r="N638" s="323">
        <v>36</v>
      </c>
      <c r="O638" s="323"/>
      <c r="P638" s="323">
        <v>8</v>
      </c>
      <c r="Q638" s="324"/>
      <c r="R638" s="323">
        <v>33</v>
      </c>
      <c r="S638" s="323">
        <v>33</v>
      </c>
      <c r="T638" s="323">
        <v>33</v>
      </c>
      <c r="U638" s="323">
        <v>67</v>
      </c>
    </row>
    <row r="639" spans="1:21" x14ac:dyDescent="0.25">
      <c r="A639" s="323"/>
      <c r="B639" s="323" t="s">
        <v>399</v>
      </c>
      <c r="C639" s="323"/>
      <c r="D639" s="323" t="s">
        <v>397</v>
      </c>
      <c r="E639" s="323"/>
      <c r="F639" s="323">
        <v>1</v>
      </c>
      <c r="G639" s="323"/>
      <c r="H639" s="323">
        <v>100</v>
      </c>
      <c r="I639" s="323"/>
      <c r="J639" s="323">
        <v>0</v>
      </c>
      <c r="K639" s="323"/>
      <c r="L639" s="323">
        <v>0</v>
      </c>
      <c r="M639" s="323"/>
      <c r="N639" s="323">
        <v>12</v>
      </c>
      <c r="O639" s="323"/>
      <c r="P639" s="323"/>
      <c r="Q639" s="324"/>
      <c r="R639" s="323">
        <v>100</v>
      </c>
      <c r="S639" s="323">
        <v>100</v>
      </c>
      <c r="T639" s="323">
        <v>100</v>
      </c>
      <c r="U639" s="323">
        <v>100</v>
      </c>
    </row>
    <row r="640" spans="1:21" x14ac:dyDescent="0.25">
      <c r="A640" s="323"/>
      <c r="B640" s="323" t="s">
        <v>400</v>
      </c>
      <c r="C640" s="323"/>
      <c r="D640" s="323" t="s">
        <v>397</v>
      </c>
      <c r="E640" s="323"/>
      <c r="F640" s="323">
        <v>1</v>
      </c>
      <c r="G640" s="323"/>
      <c r="H640" s="323">
        <v>100</v>
      </c>
      <c r="I640" s="323"/>
      <c r="J640" s="323">
        <v>0</v>
      </c>
      <c r="K640" s="323"/>
      <c r="L640" s="323">
        <v>0</v>
      </c>
      <c r="M640" s="323"/>
      <c r="N640" s="323">
        <v>24</v>
      </c>
      <c r="O640" s="323"/>
      <c r="P640" s="323"/>
      <c r="Q640" s="324"/>
      <c r="R640" s="323">
        <v>100</v>
      </c>
      <c r="S640" s="323">
        <v>100</v>
      </c>
      <c r="T640" s="323">
        <v>100</v>
      </c>
      <c r="U640" s="323">
        <v>100</v>
      </c>
    </row>
    <row r="641" spans="1:21" x14ac:dyDescent="0.25">
      <c r="A641" s="323"/>
      <c r="B641" s="323" t="s">
        <v>401</v>
      </c>
      <c r="C641" s="323"/>
      <c r="D641" s="323" t="s">
        <v>402</v>
      </c>
      <c r="E641" s="323"/>
      <c r="F641" s="323">
        <v>5</v>
      </c>
      <c r="G641" s="323"/>
      <c r="H641" s="323">
        <v>80</v>
      </c>
      <c r="I641" s="323"/>
      <c r="J641" s="323">
        <v>20</v>
      </c>
      <c r="K641" s="323"/>
      <c r="L641" s="323">
        <v>0</v>
      </c>
      <c r="M641" s="323"/>
      <c r="N641" s="323">
        <v>22.000000000000004</v>
      </c>
      <c r="O641" s="323"/>
      <c r="P641" s="323">
        <v>20</v>
      </c>
      <c r="Q641" s="324"/>
      <c r="R641" s="323">
        <v>60</v>
      </c>
      <c r="S641" s="323">
        <v>80</v>
      </c>
      <c r="T641" s="323">
        <v>80</v>
      </c>
      <c r="U641" s="323"/>
    </row>
    <row r="642" spans="1:21" x14ac:dyDescent="0.25">
      <c r="A642" s="323"/>
      <c r="B642" s="323" t="s">
        <v>403</v>
      </c>
      <c r="C642" s="323"/>
      <c r="D642" s="323" t="s">
        <v>404</v>
      </c>
      <c r="E642" s="323"/>
      <c r="F642" s="323">
        <v>2</v>
      </c>
      <c r="G642" s="323"/>
      <c r="H642" s="323">
        <v>0</v>
      </c>
      <c r="I642" s="323"/>
      <c r="J642" s="323">
        <v>50</v>
      </c>
      <c r="K642" s="323"/>
      <c r="L642" s="323">
        <v>50</v>
      </c>
      <c r="M642" s="323"/>
      <c r="N642" s="323"/>
      <c r="O642" s="323"/>
      <c r="P642" s="323">
        <v>32</v>
      </c>
      <c r="Q642" s="324"/>
      <c r="R642" s="323">
        <v>0</v>
      </c>
      <c r="S642" s="323">
        <v>0</v>
      </c>
      <c r="T642" s="323"/>
      <c r="U642" s="323"/>
    </row>
    <row r="643" spans="1:21" x14ac:dyDescent="0.25">
      <c r="A643" s="323"/>
      <c r="B643" s="323" t="s">
        <v>405</v>
      </c>
      <c r="C643" s="323"/>
      <c r="D643" s="323" t="s">
        <v>406</v>
      </c>
      <c r="E643" s="323"/>
      <c r="F643" s="323">
        <v>2</v>
      </c>
      <c r="G643" s="323"/>
      <c r="H643" s="323">
        <v>100</v>
      </c>
      <c r="I643" s="323"/>
      <c r="J643" s="323">
        <v>0</v>
      </c>
      <c r="K643" s="323"/>
      <c r="L643" s="323">
        <v>0</v>
      </c>
      <c r="M643" s="323"/>
      <c r="N643" s="323">
        <v>18</v>
      </c>
      <c r="O643" s="323"/>
      <c r="P643" s="323"/>
      <c r="Q643" s="324"/>
      <c r="R643" s="323">
        <v>100</v>
      </c>
      <c r="S643" s="323"/>
      <c r="T643" s="323"/>
      <c r="U643" s="323"/>
    </row>
    <row r="644" spans="1:21" x14ac:dyDescent="0.25">
      <c r="A644" s="323"/>
      <c r="B644" s="323" t="s">
        <v>407</v>
      </c>
      <c r="C644" s="323"/>
      <c r="D644" s="323" t="s">
        <v>408</v>
      </c>
      <c r="E644" s="323"/>
      <c r="F644" s="323">
        <v>3</v>
      </c>
      <c r="G644" s="323"/>
      <c r="H644" s="323">
        <v>0</v>
      </c>
      <c r="I644" s="323"/>
      <c r="J644" s="323">
        <v>0</v>
      </c>
      <c r="K644" s="323"/>
      <c r="L644" s="323">
        <v>100</v>
      </c>
      <c r="M644" s="323"/>
      <c r="N644" s="323"/>
      <c r="O644" s="323"/>
      <c r="P644" s="323"/>
      <c r="Q644" s="324"/>
      <c r="R644" s="323"/>
      <c r="S644" s="323"/>
      <c r="T644" s="323"/>
      <c r="U644" s="323"/>
    </row>
    <row r="645" spans="1:21" x14ac:dyDescent="0.25">
      <c r="A645" s="323"/>
      <c r="B645" s="323"/>
      <c r="C645" s="323"/>
      <c r="D645" s="323"/>
      <c r="E645" s="323"/>
      <c r="F645" s="323"/>
      <c r="G645" s="323"/>
      <c r="H645" s="323"/>
      <c r="I645" s="323"/>
      <c r="J645" s="323"/>
      <c r="K645" s="323"/>
      <c r="L645" s="323"/>
      <c r="M645" s="323"/>
      <c r="N645" s="323"/>
      <c r="O645" s="323"/>
      <c r="P645" s="323"/>
      <c r="Q645" s="324"/>
      <c r="R645" s="323"/>
      <c r="S645" s="323"/>
      <c r="T645" s="323"/>
      <c r="U645" s="323"/>
    </row>
    <row r="646" spans="1:21" ht="14.5" x14ac:dyDescent="0.35">
      <c r="A646" s="321" t="s">
        <v>99</v>
      </c>
      <c r="Q646" s="316"/>
    </row>
    <row r="647" spans="1:21" x14ac:dyDescent="0.25">
      <c r="A647" s="315" t="s">
        <v>99</v>
      </c>
      <c r="B647" s="315" t="s">
        <v>410</v>
      </c>
      <c r="D647" s="315" t="s">
        <v>397</v>
      </c>
      <c r="F647" s="315">
        <v>10</v>
      </c>
      <c r="H647" s="315">
        <v>60</v>
      </c>
      <c r="J647" s="315">
        <v>30</v>
      </c>
      <c r="L647" s="315">
        <v>10</v>
      </c>
      <c r="N647" s="315">
        <v>44.000000000000007</v>
      </c>
      <c r="P647" s="315">
        <v>35</v>
      </c>
      <c r="Q647" s="316"/>
      <c r="R647" s="315">
        <v>0</v>
      </c>
      <c r="S647" s="315">
        <v>20</v>
      </c>
      <c r="T647" s="315">
        <v>50</v>
      </c>
      <c r="U647" s="315">
        <v>60</v>
      </c>
    </row>
    <row r="648" spans="1:21" x14ac:dyDescent="0.25">
      <c r="A648" s="315" t="s">
        <v>99</v>
      </c>
      <c r="B648" s="315" t="s">
        <v>396</v>
      </c>
      <c r="D648" s="315" t="s">
        <v>397</v>
      </c>
      <c r="F648" s="315">
        <v>10</v>
      </c>
      <c r="H648" s="315">
        <v>40</v>
      </c>
      <c r="J648" s="315">
        <v>0</v>
      </c>
      <c r="L648" s="315">
        <v>60</v>
      </c>
      <c r="N648" s="315">
        <v>34</v>
      </c>
      <c r="Q648" s="316"/>
      <c r="R648" s="315">
        <v>0</v>
      </c>
      <c r="S648" s="315">
        <v>30</v>
      </c>
      <c r="T648" s="315">
        <v>40</v>
      </c>
      <c r="U648" s="315">
        <v>40</v>
      </c>
    </row>
    <row r="649" spans="1:21" x14ac:dyDescent="0.25">
      <c r="A649" s="315" t="s">
        <v>99</v>
      </c>
      <c r="B649" s="315" t="s">
        <v>398</v>
      </c>
      <c r="D649" s="315" t="s">
        <v>397</v>
      </c>
      <c r="F649" s="315">
        <v>7</v>
      </c>
      <c r="H649" s="315">
        <v>43</v>
      </c>
      <c r="J649" s="315">
        <v>29</v>
      </c>
      <c r="L649" s="315">
        <v>29</v>
      </c>
      <c r="N649" s="315">
        <v>55.999999999999993</v>
      </c>
      <c r="P649" s="315">
        <v>32</v>
      </c>
      <c r="Q649" s="316"/>
      <c r="R649" s="315">
        <v>0</v>
      </c>
      <c r="S649" s="315">
        <v>0</v>
      </c>
      <c r="T649" s="315">
        <v>14</v>
      </c>
      <c r="U649" s="315">
        <v>43</v>
      </c>
    </row>
    <row r="650" spans="1:21" x14ac:dyDescent="0.25">
      <c r="A650" s="315" t="s">
        <v>99</v>
      </c>
      <c r="B650" s="315" t="s">
        <v>399</v>
      </c>
      <c r="D650" s="315" t="s">
        <v>397</v>
      </c>
      <c r="F650" s="315">
        <v>8</v>
      </c>
      <c r="H650" s="315">
        <v>63</v>
      </c>
      <c r="J650" s="315">
        <v>0</v>
      </c>
      <c r="L650" s="315">
        <v>38</v>
      </c>
      <c r="N650" s="315">
        <v>36</v>
      </c>
      <c r="Q650" s="316"/>
      <c r="R650" s="315">
        <v>13</v>
      </c>
      <c r="S650" s="315">
        <v>38</v>
      </c>
      <c r="T650" s="315">
        <v>50</v>
      </c>
      <c r="U650" s="315">
        <v>63</v>
      </c>
    </row>
    <row r="651" spans="1:21" x14ac:dyDescent="0.25">
      <c r="A651" s="315" t="s">
        <v>99</v>
      </c>
      <c r="B651" s="315" t="s">
        <v>400</v>
      </c>
      <c r="D651" s="315" t="s">
        <v>397</v>
      </c>
      <c r="F651" s="315">
        <v>3</v>
      </c>
      <c r="H651" s="315">
        <v>67</v>
      </c>
      <c r="J651" s="315">
        <v>0</v>
      </c>
      <c r="L651" s="315">
        <v>33</v>
      </c>
      <c r="N651" s="315">
        <v>24</v>
      </c>
      <c r="Q651" s="316"/>
      <c r="R651" s="315">
        <v>33</v>
      </c>
      <c r="S651" s="315">
        <v>67</v>
      </c>
      <c r="T651" s="315">
        <v>67</v>
      </c>
      <c r="U651" s="315">
        <v>67</v>
      </c>
    </row>
    <row r="652" spans="1:21" x14ac:dyDescent="0.25">
      <c r="A652" s="315" t="s">
        <v>99</v>
      </c>
      <c r="B652" s="315" t="s">
        <v>401</v>
      </c>
      <c r="D652" s="315" t="s">
        <v>402</v>
      </c>
      <c r="F652" s="315">
        <v>3</v>
      </c>
      <c r="H652" s="315">
        <v>67</v>
      </c>
      <c r="J652" s="315">
        <v>0</v>
      </c>
      <c r="L652" s="315">
        <v>33</v>
      </c>
      <c r="N652" s="315">
        <v>36</v>
      </c>
      <c r="Q652" s="316"/>
      <c r="R652" s="315">
        <v>33</v>
      </c>
      <c r="S652" s="315">
        <v>33</v>
      </c>
      <c r="T652" s="315">
        <v>67</v>
      </c>
    </row>
    <row r="653" spans="1:21" x14ac:dyDescent="0.25">
      <c r="A653" s="315" t="s">
        <v>99</v>
      </c>
      <c r="B653" s="315" t="s">
        <v>403</v>
      </c>
      <c r="D653" s="315" t="s">
        <v>404</v>
      </c>
      <c r="F653" s="315">
        <v>4</v>
      </c>
      <c r="H653" s="315">
        <v>25</v>
      </c>
      <c r="J653" s="315">
        <v>25</v>
      </c>
      <c r="L653" s="315">
        <v>50</v>
      </c>
      <c r="N653" s="315">
        <v>36</v>
      </c>
      <c r="P653" s="315">
        <v>40</v>
      </c>
      <c r="Q653" s="316"/>
      <c r="R653" s="315">
        <v>0</v>
      </c>
      <c r="S653" s="315">
        <v>25</v>
      </c>
    </row>
    <row r="654" spans="1:21" x14ac:dyDescent="0.25">
      <c r="A654" s="315" t="s">
        <v>99</v>
      </c>
      <c r="B654" s="315" t="s">
        <v>405</v>
      </c>
      <c r="D654" s="315" t="s">
        <v>406</v>
      </c>
      <c r="F654" s="315">
        <v>5</v>
      </c>
      <c r="H654" s="315">
        <v>0</v>
      </c>
      <c r="J654" s="315">
        <v>20</v>
      </c>
      <c r="L654" s="315">
        <v>80</v>
      </c>
      <c r="P654" s="315">
        <v>24</v>
      </c>
      <c r="Q654" s="316"/>
      <c r="R654" s="315">
        <v>0</v>
      </c>
    </row>
    <row r="655" spans="1:21" x14ac:dyDescent="0.25">
      <c r="A655" s="315" t="s">
        <v>99</v>
      </c>
      <c r="B655" s="315" t="s">
        <v>407</v>
      </c>
      <c r="D655" s="315" t="s">
        <v>408</v>
      </c>
      <c r="F655" s="315">
        <v>6</v>
      </c>
      <c r="H655" s="315">
        <v>0</v>
      </c>
      <c r="J655" s="315">
        <v>17</v>
      </c>
      <c r="L655" s="315">
        <v>83.000000000000014</v>
      </c>
      <c r="P655" s="315">
        <v>16</v>
      </c>
      <c r="Q655" s="316"/>
    </row>
    <row r="656" spans="1:21" x14ac:dyDescent="0.25">
      <c r="Q656" s="316"/>
    </row>
    <row r="657" spans="1:21" x14ac:dyDescent="0.25">
      <c r="A657" s="315" t="s">
        <v>479</v>
      </c>
      <c r="B657" s="315" t="s">
        <v>401</v>
      </c>
      <c r="D657" s="315" t="s">
        <v>402</v>
      </c>
      <c r="F657" s="315">
        <v>1</v>
      </c>
      <c r="H657" s="315">
        <v>100</v>
      </c>
      <c r="J657" s="315">
        <v>0</v>
      </c>
      <c r="L657" s="315">
        <v>0</v>
      </c>
      <c r="N657" s="315">
        <v>12</v>
      </c>
      <c r="Q657" s="316"/>
      <c r="R657" s="315">
        <v>100</v>
      </c>
      <c r="S657" s="315">
        <v>100</v>
      </c>
      <c r="T657" s="315">
        <v>100</v>
      </c>
    </row>
    <row r="658" spans="1:21" x14ac:dyDescent="0.25">
      <c r="Q658" s="316"/>
    </row>
    <row r="659" spans="1:21" x14ac:dyDescent="0.25">
      <c r="A659" s="322" t="s">
        <v>416</v>
      </c>
      <c r="B659" s="323" t="s">
        <v>410</v>
      </c>
      <c r="C659" s="323"/>
      <c r="D659" s="323" t="s">
        <v>397</v>
      </c>
      <c r="E659" s="323"/>
      <c r="F659" s="323">
        <v>10</v>
      </c>
      <c r="G659" s="323"/>
      <c r="H659" s="323">
        <v>60</v>
      </c>
      <c r="I659" s="323"/>
      <c r="J659" s="323">
        <v>30</v>
      </c>
      <c r="K659" s="323"/>
      <c r="L659" s="323">
        <v>10</v>
      </c>
      <c r="M659" s="323"/>
      <c r="N659" s="323">
        <v>44.000000000000007</v>
      </c>
      <c r="O659" s="323"/>
      <c r="P659" s="323">
        <v>35</v>
      </c>
      <c r="Q659" s="324"/>
      <c r="R659" s="323">
        <v>0</v>
      </c>
      <c r="S659" s="323">
        <v>20</v>
      </c>
      <c r="T659" s="323">
        <v>50</v>
      </c>
      <c r="U659" s="323">
        <v>60</v>
      </c>
    </row>
    <row r="660" spans="1:21" x14ac:dyDescent="0.25">
      <c r="A660" s="323"/>
      <c r="B660" s="323" t="s">
        <v>396</v>
      </c>
      <c r="C660" s="323"/>
      <c r="D660" s="323" t="s">
        <v>397</v>
      </c>
      <c r="E660" s="323"/>
      <c r="F660" s="323">
        <v>10</v>
      </c>
      <c r="G660" s="323"/>
      <c r="H660" s="323">
        <v>40</v>
      </c>
      <c r="I660" s="323"/>
      <c r="J660" s="323">
        <v>0</v>
      </c>
      <c r="K660" s="323"/>
      <c r="L660" s="323">
        <v>60</v>
      </c>
      <c r="M660" s="323"/>
      <c r="N660" s="323">
        <v>34</v>
      </c>
      <c r="O660" s="323"/>
      <c r="P660" s="323"/>
      <c r="Q660" s="324"/>
      <c r="R660" s="323">
        <v>0</v>
      </c>
      <c r="S660" s="323">
        <v>30</v>
      </c>
      <c r="T660" s="323">
        <v>40</v>
      </c>
      <c r="U660" s="323">
        <v>40</v>
      </c>
    </row>
    <row r="661" spans="1:21" x14ac:dyDescent="0.25">
      <c r="A661" s="323"/>
      <c r="B661" s="323" t="s">
        <v>398</v>
      </c>
      <c r="C661" s="323"/>
      <c r="D661" s="323" t="s">
        <v>397</v>
      </c>
      <c r="E661" s="323"/>
      <c r="F661" s="323">
        <v>7</v>
      </c>
      <c r="G661" s="323"/>
      <c r="H661" s="323">
        <v>43</v>
      </c>
      <c r="I661" s="323"/>
      <c r="J661" s="323">
        <v>29</v>
      </c>
      <c r="K661" s="323"/>
      <c r="L661" s="323">
        <v>29</v>
      </c>
      <c r="M661" s="323"/>
      <c r="N661" s="323">
        <v>55.999999999999993</v>
      </c>
      <c r="O661" s="323"/>
      <c r="P661" s="323">
        <v>32</v>
      </c>
      <c r="Q661" s="324"/>
      <c r="R661" s="323">
        <v>0</v>
      </c>
      <c r="S661" s="323">
        <v>0</v>
      </c>
      <c r="T661" s="323">
        <v>14</v>
      </c>
      <c r="U661" s="323">
        <v>43</v>
      </c>
    </row>
    <row r="662" spans="1:21" x14ac:dyDescent="0.25">
      <c r="A662" s="323"/>
      <c r="B662" s="323" t="s">
        <v>399</v>
      </c>
      <c r="C662" s="323"/>
      <c r="D662" s="323" t="s">
        <v>397</v>
      </c>
      <c r="E662" s="323"/>
      <c r="F662" s="323">
        <v>8</v>
      </c>
      <c r="G662" s="323"/>
      <c r="H662" s="323">
        <v>63</v>
      </c>
      <c r="I662" s="323"/>
      <c r="J662" s="323">
        <v>0</v>
      </c>
      <c r="K662" s="323"/>
      <c r="L662" s="323">
        <v>38</v>
      </c>
      <c r="M662" s="323"/>
      <c r="N662" s="323">
        <v>36</v>
      </c>
      <c r="O662" s="323"/>
      <c r="P662" s="323"/>
      <c r="Q662" s="324"/>
      <c r="R662" s="323">
        <v>13</v>
      </c>
      <c r="S662" s="323">
        <v>38</v>
      </c>
      <c r="T662" s="323">
        <v>50</v>
      </c>
      <c r="U662" s="323">
        <v>63</v>
      </c>
    </row>
    <row r="663" spans="1:21" x14ac:dyDescent="0.25">
      <c r="A663" s="323"/>
      <c r="B663" s="323" t="s">
        <v>400</v>
      </c>
      <c r="C663" s="323"/>
      <c r="D663" s="323" t="s">
        <v>397</v>
      </c>
      <c r="E663" s="323"/>
      <c r="F663" s="323">
        <v>3</v>
      </c>
      <c r="G663" s="323"/>
      <c r="H663" s="323">
        <v>67</v>
      </c>
      <c r="I663" s="323"/>
      <c r="J663" s="323">
        <v>0</v>
      </c>
      <c r="K663" s="323"/>
      <c r="L663" s="323">
        <v>33</v>
      </c>
      <c r="M663" s="323"/>
      <c r="N663" s="323">
        <v>24</v>
      </c>
      <c r="O663" s="323"/>
      <c r="P663" s="323"/>
      <c r="Q663" s="324"/>
      <c r="R663" s="323">
        <v>33</v>
      </c>
      <c r="S663" s="323">
        <v>67</v>
      </c>
      <c r="T663" s="323">
        <v>67</v>
      </c>
      <c r="U663" s="323">
        <v>67</v>
      </c>
    </row>
    <row r="664" spans="1:21" x14ac:dyDescent="0.25">
      <c r="A664" s="323"/>
      <c r="B664" s="323" t="s">
        <v>401</v>
      </c>
      <c r="C664" s="323"/>
      <c r="D664" s="323" t="s">
        <v>402</v>
      </c>
      <c r="E664" s="323"/>
      <c r="F664" s="323">
        <v>4</v>
      </c>
      <c r="G664" s="323"/>
      <c r="H664" s="323">
        <v>75</v>
      </c>
      <c r="I664" s="323"/>
      <c r="J664" s="323">
        <v>0</v>
      </c>
      <c r="K664" s="323"/>
      <c r="L664" s="323">
        <v>25</v>
      </c>
      <c r="M664" s="323"/>
      <c r="N664" s="323">
        <v>24</v>
      </c>
      <c r="O664" s="323"/>
      <c r="P664" s="323"/>
      <c r="Q664" s="324"/>
      <c r="R664" s="323">
        <v>50</v>
      </c>
      <c r="S664" s="323">
        <v>50</v>
      </c>
      <c r="T664" s="323">
        <v>75</v>
      </c>
      <c r="U664" s="323"/>
    </row>
    <row r="665" spans="1:21" x14ac:dyDescent="0.25">
      <c r="A665" s="323"/>
      <c r="B665" s="323" t="s">
        <v>403</v>
      </c>
      <c r="C665" s="323"/>
      <c r="D665" s="323" t="s">
        <v>404</v>
      </c>
      <c r="E665" s="323"/>
      <c r="F665" s="323">
        <v>4</v>
      </c>
      <c r="G665" s="323"/>
      <c r="H665" s="323">
        <v>25</v>
      </c>
      <c r="I665" s="323"/>
      <c r="J665" s="323">
        <v>25</v>
      </c>
      <c r="K665" s="323"/>
      <c r="L665" s="323">
        <v>50</v>
      </c>
      <c r="M665" s="323"/>
      <c r="N665" s="323">
        <v>36</v>
      </c>
      <c r="O665" s="323"/>
      <c r="P665" s="323">
        <v>40</v>
      </c>
      <c r="Q665" s="324"/>
      <c r="R665" s="323">
        <v>0</v>
      </c>
      <c r="S665" s="323">
        <v>25</v>
      </c>
      <c r="T665" s="323"/>
      <c r="U665" s="323"/>
    </row>
    <row r="666" spans="1:21" x14ac:dyDescent="0.25">
      <c r="A666" s="323"/>
      <c r="B666" s="323" t="s">
        <v>405</v>
      </c>
      <c r="C666" s="323"/>
      <c r="D666" s="323" t="s">
        <v>406</v>
      </c>
      <c r="E666" s="323"/>
      <c r="F666" s="323">
        <v>5</v>
      </c>
      <c r="G666" s="323"/>
      <c r="H666" s="323">
        <v>0</v>
      </c>
      <c r="I666" s="323"/>
      <c r="J666" s="323">
        <v>20</v>
      </c>
      <c r="K666" s="323"/>
      <c r="L666" s="323">
        <v>80</v>
      </c>
      <c r="M666" s="323"/>
      <c r="N666" s="323"/>
      <c r="O666" s="323"/>
      <c r="P666" s="323">
        <v>24</v>
      </c>
      <c r="Q666" s="324"/>
      <c r="R666" s="323">
        <v>0</v>
      </c>
      <c r="S666" s="323"/>
      <c r="T666" s="323"/>
      <c r="U666" s="323"/>
    </row>
    <row r="667" spans="1:21" x14ac:dyDescent="0.25">
      <c r="A667" s="323"/>
      <c r="B667" s="323" t="s">
        <v>407</v>
      </c>
      <c r="C667" s="323"/>
      <c r="D667" s="323" t="s">
        <v>408</v>
      </c>
      <c r="E667" s="323"/>
      <c r="F667" s="323">
        <v>6</v>
      </c>
      <c r="G667" s="323"/>
      <c r="H667" s="323">
        <v>0</v>
      </c>
      <c r="I667" s="323"/>
      <c r="J667" s="323">
        <v>17</v>
      </c>
      <c r="K667" s="323"/>
      <c r="L667" s="323">
        <v>83.000000000000014</v>
      </c>
      <c r="M667" s="323"/>
      <c r="N667" s="323"/>
      <c r="O667" s="323"/>
      <c r="P667" s="323">
        <v>16</v>
      </c>
      <c r="Q667" s="324"/>
      <c r="R667" s="323"/>
      <c r="S667" s="323"/>
      <c r="T667" s="323"/>
      <c r="U667" s="323"/>
    </row>
    <row r="668" spans="1:21" x14ac:dyDescent="0.25">
      <c r="A668" s="323"/>
      <c r="B668" s="323"/>
      <c r="C668" s="323"/>
      <c r="D668" s="323"/>
      <c r="E668" s="323"/>
      <c r="F668" s="323"/>
      <c r="G668" s="323"/>
      <c r="H668" s="323"/>
      <c r="I668" s="323"/>
      <c r="J668" s="323"/>
      <c r="K668" s="323"/>
      <c r="L668" s="323"/>
      <c r="M668" s="323"/>
      <c r="N668" s="323"/>
      <c r="O668" s="323"/>
      <c r="P668" s="323"/>
      <c r="Q668" s="324"/>
      <c r="R668" s="323"/>
      <c r="S668" s="323"/>
      <c r="T668" s="323"/>
      <c r="U668" s="323"/>
    </row>
    <row r="669" spans="1:21" ht="14.5" x14ac:dyDescent="0.35">
      <c r="A669" s="321" t="s">
        <v>100</v>
      </c>
      <c r="Q669" s="316"/>
    </row>
    <row r="670" spans="1:21" x14ac:dyDescent="0.25">
      <c r="A670" s="315" t="s">
        <v>480</v>
      </c>
      <c r="B670" s="315" t="s">
        <v>410</v>
      </c>
      <c r="D670" s="315" t="s">
        <v>397</v>
      </c>
      <c r="F670" s="315">
        <v>15</v>
      </c>
      <c r="H670" s="315">
        <v>80</v>
      </c>
      <c r="J670" s="315">
        <v>20</v>
      </c>
      <c r="L670" s="315">
        <v>0</v>
      </c>
      <c r="N670" s="315">
        <v>34</v>
      </c>
      <c r="P670" s="315">
        <v>20</v>
      </c>
      <c r="Q670" s="316"/>
      <c r="R670" s="315">
        <v>20</v>
      </c>
      <c r="S670" s="315">
        <v>53</v>
      </c>
      <c r="T670" s="315">
        <v>80</v>
      </c>
      <c r="U670" s="315">
        <v>80</v>
      </c>
    </row>
    <row r="671" spans="1:21" x14ac:dyDescent="0.25">
      <c r="A671" s="315" t="s">
        <v>480</v>
      </c>
      <c r="B671" s="315" t="s">
        <v>396</v>
      </c>
      <c r="D671" s="315" t="s">
        <v>397</v>
      </c>
      <c r="F671" s="315">
        <v>9</v>
      </c>
      <c r="H671" s="315">
        <v>55.999999999999993</v>
      </c>
      <c r="J671" s="315">
        <v>22.000000000000004</v>
      </c>
      <c r="L671" s="315">
        <v>22.000000000000004</v>
      </c>
      <c r="N671" s="315">
        <v>24</v>
      </c>
      <c r="P671" s="315">
        <v>14</v>
      </c>
      <c r="Q671" s="316"/>
      <c r="R671" s="315">
        <v>33</v>
      </c>
      <c r="S671" s="315">
        <v>33</v>
      </c>
      <c r="T671" s="315">
        <v>55.999999999999993</v>
      </c>
      <c r="U671" s="315">
        <v>55.999999999999993</v>
      </c>
    </row>
    <row r="672" spans="1:21" x14ac:dyDescent="0.25">
      <c r="A672" s="315" t="s">
        <v>480</v>
      </c>
      <c r="B672" s="315" t="s">
        <v>398</v>
      </c>
      <c r="D672" s="315" t="s">
        <v>397</v>
      </c>
      <c r="F672" s="315">
        <v>8</v>
      </c>
      <c r="H672" s="315">
        <v>88.000000000000014</v>
      </c>
      <c r="J672" s="315">
        <v>0</v>
      </c>
      <c r="L672" s="315">
        <v>13</v>
      </c>
      <c r="N672" s="315">
        <v>36</v>
      </c>
      <c r="Q672" s="316"/>
      <c r="R672" s="315">
        <v>13</v>
      </c>
      <c r="S672" s="315">
        <v>50</v>
      </c>
      <c r="T672" s="315">
        <v>88.000000000000014</v>
      </c>
      <c r="U672" s="315">
        <v>88.000000000000014</v>
      </c>
    </row>
    <row r="673" spans="1:21" x14ac:dyDescent="0.25">
      <c r="A673" s="315" t="s">
        <v>480</v>
      </c>
      <c r="B673" s="315" t="s">
        <v>399</v>
      </c>
      <c r="D673" s="315" t="s">
        <v>397</v>
      </c>
      <c r="F673" s="315">
        <v>7</v>
      </c>
      <c r="H673" s="315">
        <v>86</v>
      </c>
      <c r="J673" s="315">
        <v>14</v>
      </c>
      <c r="L673" s="315">
        <v>0</v>
      </c>
      <c r="N673" s="315">
        <v>26</v>
      </c>
      <c r="P673" s="315">
        <v>24</v>
      </c>
      <c r="Q673" s="316"/>
      <c r="R673" s="315">
        <v>43</v>
      </c>
      <c r="S673" s="315">
        <v>71</v>
      </c>
      <c r="T673" s="315">
        <v>86</v>
      </c>
      <c r="U673" s="315">
        <v>86</v>
      </c>
    </row>
    <row r="674" spans="1:21" x14ac:dyDescent="0.25">
      <c r="A674" s="315" t="s">
        <v>480</v>
      </c>
      <c r="B674" s="315" t="s">
        <v>400</v>
      </c>
      <c r="D674" s="315" t="s">
        <v>397</v>
      </c>
      <c r="F674" s="315">
        <v>3</v>
      </c>
      <c r="H674" s="315">
        <v>100</v>
      </c>
      <c r="J674" s="315">
        <v>0</v>
      </c>
      <c r="L674" s="315">
        <v>0</v>
      </c>
      <c r="N674" s="315">
        <v>36</v>
      </c>
      <c r="Q674" s="316"/>
      <c r="R674" s="315">
        <v>0</v>
      </c>
      <c r="S674" s="315">
        <v>67</v>
      </c>
      <c r="T674" s="315">
        <v>67</v>
      </c>
      <c r="U674" s="315">
        <v>100</v>
      </c>
    </row>
    <row r="675" spans="1:21" x14ac:dyDescent="0.25">
      <c r="A675" s="315" t="s">
        <v>480</v>
      </c>
      <c r="B675" s="315" t="s">
        <v>401</v>
      </c>
      <c r="D675" s="315" t="s">
        <v>402</v>
      </c>
      <c r="F675" s="315">
        <v>9</v>
      </c>
      <c r="H675" s="315">
        <v>67</v>
      </c>
      <c r="J675" s="315">
        <v>33</v>
      </c>
      <c r="L675" s="315">
        <v>0</v>
      </c>
      <c r="N675" s="315">
        <v>26</v>
      </c>
      <c r="P675" s="315">
        <v>15</v>
      </c>
      <c r="Q675" s="316"/>
      <c r="R675" s="315">
        <v>33</v>
      </c>
      <c r="S675" s="315">
        <v>67</v>
      </c>
      <c r="T675" s="315">
        <v>67</v>
      </c>
    </row>
    <row r="676" spans="1:21" x14ac:dyDescent="0.25">
      <c r="A676" s="315" t="s">
        <v>480</v>
      </c>
      <c r="B676" s="315" t="s">
        <v>403</v>
      </c>
      <c r="D676" s="315" t="s">
        <v>404</v>
      </c>
      <c r="F676" s="315">
        <v>3</v>
      </c>
      <c r="H676" s="315">
        <v>33</v>
      </c>
      <c r="J676" s="315">
        <v>33</v>
      </c>
      <c r="L676" s="315">
        <v>33</v>
      </c>
      <c r="N676" s="315">
        <v>20</v>
      </c>
      <c r="P676" s="315">
        <v>8</v>
      </c>
      <c r="Q676" s="316"/>
      <c r="R676" s="315">
        <v>33</v>
      </c>
      <c r="S676" s="315">
        <v>33</v>
      </c>
    </row>
    <row r="677" spans="1:21" x14ac:dyDescent="0.25">
      <c r="A677" s="315" t="s">
        <v>480</v>
      </c>
      <c r="B677" s="315" t="s">
        <v>405</v>
      </c>
      <c r="D677" s="315" t="s">
        <v>406</v>
      </c>
      <c r="F677" s="315">
        <v>8</v>
      </c>
      <c r="H677" s="315">
        <v>50</v>
      </c>
      <c r="J677" s="315">
        <v>25</v>
      </c>
      <c r="L677" s="315">
        <v>25</v>
      </c>
      <c r="N677" s="315">
        <v>24</v>
      </c>
      <c r="P677" s="315">
        <v>6</v>
      </c>
      <c r="Q677" s="316"/>
      <c r="R677" s="315">
        <v>50</v>
      </c>
    </row>
    <row r="678" spans="1:21" x14ac:dyDescent="0.25">
      <c r="A678" s="315" t="s">
        <v>480</v>
      </c>
      <c r="B678" s="315" t="s">
        <v>407</v>
      </c>
      <c r="D678" s="315" t="s">
        <v>408</v>
      </c>
      <c r="F678" s="315">
        <v>9</v>
      </c>
      <c r="H678" s="315">
        <v>0</v>
      </c>
      <c r="J678" s="315">
        <v>0</v>
      </c>
      <c r="L678" s="315">
        <v>100</v>
      </c>
      <c r="Q678" s="316"/>
    </row>
    <row r="679" spans="1:21" x14ac:dyDescent="0.25">
      <c r="Q679" s="316"/>
    </row>
    <row r="680" spans="1:21" x14ac:dyDescent="0.25">
      <c r="A680" s="315" t="s">
        <v>481</v>
      </c>
      <c r="B680" s="315" t="s">
        <v>410</v>
      </c>
      <c r="D680" s="315" t="s">
        <v>397</v>
      </c>
      <c r="F680" s="315">
        <v>12</v>
      </c>
      <c r="H680" s="315">
        <v>67</v>
      </c>
      <c r="J680" s="315">
        <v>8</v>
      </c>
      <c r="L680" s="315">
        <v>25</v>
      </c>
      <c r="N680" s="315">
        <v>38</v>
      </c>
      <c r="P680" s="315">
        <v>20</v>
      </c>
      <c r="Q680" s="316"/>
      <c r="R680" s="315">
        <v>17</v>
      </c>
      <c r="S680" s="315">
        <v>33</v>
      </c>
      <c r="T680" s="315">
        <v>58</v>
      </c>
      <c r="U680" s="315">
        <v>67</v>
      </c>
    </row>
    <row r="681" spans="1:21" x14ac:dyDescent="0.25">
      <c r="A681" s="315" t="s">
        <v>481</v>
      </c>
      <c r="B681" s="315" t="s">
        <v>396</v>
      </c>
      <c r="D681" s="315" t="s">
        <v>397</v>
      </c>
      <c r="F681" s="315">
        <v>10</v>
      </c>
      <c r="H681" s="315">
        <v>60</v>
      </c>
      <c r="J681" s="315">
        <v>30</v>
      </c>
      <c r="L681" s="315">
        <v>10</v>
      </c>
      <c r="N681" s="315">
        <v>36</v>
      </c>
      <c r="P681" s="315">
        <v>12</v>
      </c>
      <c r="Q681" s="316"/>
      <c r="R681" s="315">
        <v>10</v>
      </c>
      <c r="S681" s="315">
        <v>40</v>
      </c>
      <c r="T681" s="315">
        <v>50</v>
      </c>
      <c r="U681" s="315">
        <v>60</v>
      </c>
    </row>
    <row r="682" spans="1:21" x14ac:dyDescent="0.25">
      <c r="A682" s="315" t="s">
        <v>481</v>
      </c>
      <c r="B682" s="315" t="s">
        <v>398</v>
      </c>
      <c r="D682" s="315" t="s">
        <v>397</v>
      </c>
      <c r="F682" s="315">
        <v>8</v>
      </c>
      <c r="H682" s="315">
        <v>88.000000000000014</v>
      </c>
      <c r="J682" s="315">
        <v>0</v>
      </c>
      <c r="L682" s="315">
        <v>13</v>
      </c>
      <c r="N682" s="315">
        <v>40</v>
      </c>
      <c r="Q682" s="316"/>
      <c r="R682" s="315">
        <v>13</v>
      </c>
      <c r="S682" s="315">
        <v>38</v>
      </c>
      <c r="T682" s="315">
        <v>75</v>
      </c>
      <c r="U682" s="315">
        <v>88.000000000000014</v>
      </c>
    </row>
    <row r="683" spans="1:21" x14ac:dyDescent="0.25">
      <c r="A683" s="315" t="s">
        <v>481</v>
      </c>
      <c r="B683" s="315" t="s">
        <v>399</v>
      </c>
      <c r="D683" s="315" t="s">
        <v>397</v>
      </c>
      <c r="F683" s="315">
        <v>7</v>
      </c>
      <c r="H683" s="315">
        <v>86</v>
      </c>
      <c r="J683" s="315">
        <v>14</v>
      </c>
      <c r="L683" s="315">
        <v>0</v>
      </c>
      <c r="N683" s="315">
        <v>48</v>
      </c>
      <c r="P683" s="315">
        <v>8</v>
      </c>
      <c r="Q683" s="316"/>
      <c r="R683" s="315">
        <v>0</v>
      </c>
      <c r="S683" s="315">
        <v>29</v>
      </c>
      <c r="T683" s="315">
        <v>71</v>
      </c>
      <c r="U683" s="315">
        <v>86</v>
      </c>
    </row>
    <row r="684" spans="1:21" x14ac:dyDescent="0.25">
      <c r="A684" s="315" t="s">
        <v>481</v>
      </c>
      <c r="B684" s="315" t="s">
        <v>400</v>
      </c>
      <c r="D684" s="315" t="s">
        <v>397</v>
      </c>
      <c r="F684" s="315">
        <v>9</v>
      </c>
      <c r="H684" s="315">
        <v>55.999999999999993</v>
      </c>
      <c r="J684" s="315">
        <v>22.000000000000004</v>
      </c>
      <c r="L684" s="315">
        <v>22.000000000000004</v>
      </c>
      <c r="N684" s="315">
        <v>40</v>
      </c>
      <c r="P684" s="315">
        <v>36</v>
      </c>
      <c r="Q684" s="316"/>
      <c r="R684" s="315">
        <v>0</v>
      </c>
      <c r="S684" s="315">
        <v>22.000000000000004</v>
      </c>
      <c r="T684" s="315">
        <v>44.000000000000007</v>
      </c>
      <c r="U684" s="315">
        <v>55.999999999999993</v>
      </c>
    </row>
    <row r="685" spans="1:21" x14ac:dyDescent="0.25">
      <c r="A685" s="315" t="s">
        <v>481</v>
      </c>
      <c r="B685" s="315" t="s">
        <v>401</v>
      </c>
      <c r="D685" s="315" t="s">
        <v>402</v>
      </c>
      <c r="F685" s="315">
        <v>5</v>
      </c>
      <c r="H685" s="315">
        <v>20</v>
      </c>
      <c r="J685" s="315">
        <v>20</v>
      </c>
      <c r="L685" s="315">
        <v>60</v>
      </c>
      <c r="N685" s="315">
        <v>44.000000000000007</v>
      </c>
      <c r="P685" s="315">
        <v>4</v>
      </c>
      <c r="Q685" s="316"/>
      <c r="R685" s="315">
        <v>0</v>
      </c>
      <c r="S685" s="315">
        <v>0</v>
      </c>
      <c r="T685" s="315">
        <v>20</v>
      </c>
    </row>
    <row r="686" spans="1:21" x14ac:dyDescent="0.25">
      <c r="A686" s="315" t="s">
        <v>481</v>
      </c>
      <c r="B686" s="315" t="s">
        <v>403</v>
      </c>
      <c r="D686" s="315" t="s">
        <v>404</v>
      </c>
      <c r="F686" s="315">
        <v>3</v>
      </c>
      <c r="H686" s="315">
        <v>33</v>
      </c>
      <c r="J686" s="315">
        <v>0</v>
      </c>
      <c r="L686" s="315">
        <v>67</v>
      </c>
      <c r="N686" s="315">
        <v>24</v>
      </c>
      <c r="Q686" s="316"/>
      <c r="R686" s="315">
        <v>33</v>
      </c>
      <c r="S686" s="315">
        <v>33</v>
      </c>
    </row>
    <row r="687" spans="1:21" x14ac:dyDescent="0.25">
      <c r="A687" s="315" t="s">
        <v>481</v>
      </c>
      <c r="B687" s="315" t="s">
        <v>405</v>
      </c>
      <c r="D687" s="315" t="s">
        <v>406</v>
      </c>
      <c r="F687" s="315">
        <v>6</v>
      </c>
      <c r="H687" s="315">
        <v>33</v>
      </c>
      <c r="J687" s="315">
        <v>0</v>
      </c>
      <c r="L687" s="315">
        <v>67</v>
      </c>
      <c r="N687" s="315">
        <v>24</v>
      </c>
      <c r="Q687" s="316"/>
      <c r="R687" s="315">
        <v>33</v>
      </c>
    </row>
    <row r="688" spans="1:21" x14ac:dyDescent="0.25">
      <c r="A688" s="315" t="s">
        <v>481</v>
      </c>
      <c r="B688" s="315" t="s">
        <v>407</v>
      </c>
      <c r="D688" s="315" t="s">
        <v>408</v>
      </c>
      <c r="F688" s="315">
        <v>14</v>
      </c>
      <c r="H688" s="315">
        <v>0</v>
      </c>
      <c r="J688" s="315">
        <v>14</v>
      </c>
      <c r="L688" s="315">
        <v>86</v>
      </c>
      <c r="P688" s="315">
        <v>8</v>
      </c>
      <c r="Q688" s="316"/>
    </row>
    <row r="689" spans="1:21" x14ac:dyDescent="0.25">
      <c r="Q689" s="316"/>
    </row>
    <row r="690" spans="1:21" x14ac:dyDescent="0.25">
      <c r="A690" s="315" t="s">
        <v>482</v>
      </c>
      <c r="B690" s="315" t="s">
        <v>396</v>
      </c>
      <c r="D690" s="315" t="s">
        <v>397</v>
      </c>
      <c r="F690" s="315">
        <v>1</v>
      </c>
      <c r="H690" s="315">
        <v>100</v>
      </c>
      <c r="J690" s="315">
        <v>0</v>
      </c>
      <c r="L690" s="315">
        <v>0</v>
      </c>
      <c r="N690" s="315">
        <v>20</v>
      </c>
      <c r="Q690" s="316"/>
      <c r="R690" s="315">
        <v>100</v>
      </c>
      <c r="S690" s="315">
        <v>100</v>
      </c>
      <c r="T690" s="315">
        <v>100</v>
      </c>
      <c r="U690" s="315">
        <v>100</v>
      </c>
    </row>
    <row r="691" spans="1:21" x14ac:dyDescent="0.25">
      <c r="A691" s="315" t="s">
        <v>482</v>
      </c>
      <c r="B691" s="315" t="s">
        <v>398</v>
      </c>
      <c r="D691" s="315" t="s">
        <v>397</v>
      </c>
      <c r="F691" s="315">
        <v>1</v>
      </c>
      <c r="H691" s="315">
        <v>100</v>
      </c>
      <c r="J691" s="315">
        <v>0</v>
      </c>
      <c r="L691" s="315">
        <v>0</v>
      </c>
      <c r="N691" s="315">
        <v>32</v>
      </c>
      <c r="Q691" s="316"/>
      <c r="R691" s="315">
        <v>0</v>
      </c>
      <c r="S691" s="315">
        <v>100</v>
      </c>
      <c r="T691" s="315">
        <v>100</v>
      </c>
      <c r="U691" s="315">
        <v>100</v>
      </c>
    </row>
    <row r="692" spans="1:21" x14ac:dyDescent="0.25">
      <c r="A692" s="315" t="s">
        <v>482</v>
      </c>
      <c r="B692" s="315" t="s">
        <v>399</v>
      </c>
      <c r="D692" s="315" t="s">
        <v>397</v>
      </c>
      <c r="F692" s="315">
        <v>4</v>
      </c>
      <c r="H692" s="315">
        <v>100</v>
      </c>
      <c r="J692" s="315">
        <v>0</v>
      </c>
      <c r="L692" s="315">
        <v>0</v>
      </c>
      <c r="N692" s="315">
        <v>36</v>
      </c>
      <c r="Q692" s="316"/>
      <c r="R692" s="315">
        <v>0</v>
      </c>
      <c r="S692" s="315">
        <v>75</v>
      </c>
      <c r="T692" s="315">
        <v>100</v>
      </c>
      <c r="U692" s="315">
        <v>100</v>
      </c>
    </row>
    <row r="693" spans="1:21" x14ac:dyDescent="0.25">
      <c r="A693" s="315" t="s">
        <v>482</v>
      </c>
      <c r="B693" s="315" t="s">
        <v>400</v>
      </c>
      <c r="D693" s="315" t="s">
        <v>397</v>
      </c>
      <c r="F693" s="315">
        <v>3</v>
      </c>
      <c r="H693" s="315">
        <v>100</v>
      </c>
      <c r="J693" s="315">
        <v>0</v>
      </c>
      <c r="L693" s="315">
        <v>0</v>
      </c>
      <c r="N693" s="315">
        <v>36</v>
      </c>
      <c r="Q693" s="316"/>
      <c r="R693" s="315">
        <v>33</v>
      </c>
      <c r="S693" s="315">
        <v>67</v>
      </c>
      <c r="T693" s="315">
        <v>100</v>
      </c>
      <c r="U693" s="315">
        <v>100</v>
      </c>
    </row>
    <row r="694" spans="1:21" x14ac:dyDescent="0.25">
      <c r="A694" s="315" t="s">
        <v>482</v>
      </c>
      <c r="B694" s="315" t="s">
        <v>401</v>
      </c>
      <c r="D694" s="315" t="s">
        <v>402</v>
      </c>
      <c r="F694" s="315">
        <v>5</v>
      </c>
      <c r="H694" s="315">
        <v>100</v>
      </c>
      <c r="J694" s="315">
        <v>0</v>
      </c>
      <c r="L694" s="315">
        <v>0</v>
      </c>
      <c r="N694" s="315">
        <v>32</v>
      </c>
      <c r="Q694" s="316"/>
      <c r="R694" s="315">
        <v>40</v>
      </c>
      <c r="S694" s="315">
        <v>60</v>
      </c>
      <c r="T694" s="315">
        <v>100</v>
      </c>
    </row>
    <row r="695" spans="1:21" x14ac:dyDescent="0.25">
      <c r="A695" s="315" t="s">
        <v>482</v>
      </c>
      <c r="B695" s="315" t="s">
        <v>403</v>
      </c>
      <c r="D695" s="315" t="s">
        <v>404</v>
      </c>
      <c r="F695" s="315">
        <v>2</v>
      </c>
      <c r="H695" s="315">
        <v>100</v>
      </c>
      <c r="J695" s="315">
        <v>0</v>
      </c>
      <c r="L695" s="315">
        <v>0</v>
      </c>
      <c r="N695" s="315">
        <v>30</v>
      </c>
      <c r="Q695" s="316"/>
      <c r="R695" s="315">
        <v>50</v>
      </c>
      <c r="S695" s="315">
        <v>100</v>
      </c>
    </row>
    <row r="696" spans="1:21" x14ac:dyDescent="0.25">
      <c r="A696" s="315" t="s">
        <v>482</v>
      </c>
      <c r="B696" s="315" t="s">
        <v>405</v>
      </c>
      <c r="D696" s="315" t="s">
        <v>406</v>
      </c>
      <c r="F696" s="315">
        <v>3</v>
      </c>
      <c r="H696" s="315">
        <v>0</v>
      </c>
      <c r="J696" s="315">
        <v>0</v>
      </c>
      <c r="L696" s="315">
        <v>100</v>
      </c>
      <c r="Q696" s="316"/>
      <c r="R696" s="315">
        <v>0</v>
      </c>
    </row>
    <row r="697" spans="1:21" x14ac:dyDescent="0.25">
      <c r="A697" s="315" t="s">
        <v>482</v>
      </c>
      <c r="B697" s="315" t="s">
        <v>407</v>
      </c>
      <c r="D697" s="315" t="s">
        <v>408</v>
      </c>
      <c r="F697" s="315">
        <v>3</v>
      </c>
      <c r="H697" s="315">
        <v>0</v>
      </c>
      <c r="J697" s="315">
        <v>33</v>
      </c>
      <c r="L697" s="315">
        <v>67</v>
      </c>
      <c r="P697" s="315">
        <v>4</v>
      </c>
      <c r="Q697" s="316"/>
    </row>
    <row r="698" spans="1:21" x14ac:dyDescent="0.25">
      <c r="Q698" s="316"/>
    </row>
    <row r="699" spans="1:21" x14ac:dyDescent="0.25">
      <c r="A699" s="315" t="s">
        <v>483</v>
      </c>
      <c r="B699" s="315" t="s">
        <v>410</v>
      </c>
      <c r="D699" s="315" t="s">
        <v>397</v>
      </c>
      <c r="F699" s="315">
        <v>5</v>
      </c>
      <c r="H699" s="315">
        <v>100</v>
      </c>
      <c r="J699" s="315">
        <v>0</v>
      </c>
      <c r="L699" s="315">
        <v>0</v>
      </c>
      <c r="N699" s="315">
        <v>32</v>
      </c>
      <c r="Q699" s="316"/>
      <c r="R699" s="315">
        <v>20</v>
      </c>
      <c r="S699" s="315">
        <v>60</v>
      </c>
      <c r="T699" s="315">
        <v>80</v>
      </c>
      <c r="U699" s="315">
        <v>100</v>
      </c>
    </row>
    <row r="700" spans="1:21" x14ac:dyDescent="0.25">
      <c r="A700" s="315" t="s">
        <v>483</v>
      </c>
      <c r="B700" s="315" t="s">
        <v>396</v>
      </c>
      <c r="D700" s="315" t="s">
        <v>397</v>
      </c>
      <c r="F700" s="315">
        <v>8</v>
      </c>
      <c r="H700" s="315">
        <v>88.000000000000014</v>
      </c>
      <c r="J700" s="315">
        <v>13</v>
      </c>
      <c r="L700" s="315">
        <v>0</v>
      </c>
      <c r="N700" s="315">
        <v>38</v>
      </c>
      <c r="P700" s="315">
        <v>12</v>
      </c>
      <c r="Q700" s="316"/>
      <c r="R700" s="315">
        <v>0</v>
      </c>
      <c r="S700" s="315">
        <v>38</v>
      </c>
      <c r="T700" s="315">
        <v>75</v>
      </c>
      <c r="U700" s="315">
        <v>88.000000000000014</v>
      </c>
    </row>
    <row r="701" spans="1:21" x14ac:dyDescent="0.25">
      <c r="A701" s="315" t="s">
        <v>483</v>
      </c>
      <c r="B701" s="315" t="s">
        <v>398</v>
      </c>
      <c r="D701" s="315" t="s">
        <v>397</v>
      </c>
      <c r="F701" s="315">
        <v>7</v>
      </c>
      <c r="H701" s="315">
        <v>100</v>
      </c>
      <c r="J701" s="315">
        <v>0</v>
      </c>
      <c r="L701" s="315">
        <v>0</v>
      </c>
      <c r="N701" s="315">
        <v>36</v>
      </c>
      <c r="Q701" s="316"/>
      <c r="R701" s="315">
        <v>29</v>
      </c>
      <c r="S701" s="315">
        <v>71</v>
      </c>
      <c r="T701" s="315">
        <v>86</v>
      </c>
      <c r="U701" s="315">
        <v>100</v>
      </c>
    </row>
    <row r="702" spans="1:21" x14ac:dyDescent="0.25">
      <c r="A702" s="315" t="s">
        <v>483</v>
      </c>
      <c r="B702" s="315" t="s">
        <v>400</v>
      </c>
      <c r="D702" s="315" t="s">
        <v>397</v>
      </c>
      <c r="F702" s="315">
        <v>3</v>
      </c>
      <c r="H702" s="315">
        <v>67</v>
      </c>
      <c r="J702" s="315">
        <v>33</v>
      </c>
      <c r="L702" s="315">
        <v>0</v>
      </c>
      <c r="N702" s="315">
        <v>36</v>
      </c>
      <c r="P702" s="315">
        <v>8</v>
      </c>
      <c r="Q702" s="316"/>
      <c r="R702" s="315">
        <v>33</v>
      </c>
      <c r="S702" s="315">
        <v>33</v>
      </c>
      <c r="T702" s="315">
        <v>33</v>
      </c>
      <c r="U702" s="315">
        <v>67</v>
      </c>
    </row>
    <row r="703" spans="1:21" x14ac:dyDescent="0.25">
      <c r="A703" s="315" t="s">
        <v>483</v>
      </c>
      <c r="B703" s="315" t="s">
        <v>401</v>
      </c>
      <c r="D703" s="315" t="s">
        <v>402</v>
      </c>
      <c r="F703" s="315">
        <v>6</v>
      </c>
      <c r="H703" s="315">
        <v>67</v>
      </c>
      <c r="J703" s="315">
        <v>33</v>
      </c>
      <c r="L703" s="315">
        <v>0</v>
      </c>
      <c r="N703" s="315">
        <v>38</v>
      </c>
      <c r="P703" s="315">
        <v>10</v>
      </c>
      <c r="Q703" s="316"/>
      <c r="R703" s="315">
        <v>0</v>
      </c>
      <c r="S703" s="315">
        <v>33</v>
      </c>
      <c r="T703" s="315">
        <v>67</v>
      </c>
    </row>
    <row r="704" spans="1:21" x14ac:dyDescent="0.25">
      <c r="A704" s="315" t="s">
        <v>483</v>
      </c>
      <c r="B704" s="315" t="s">
        <v>403</v>
      </c>
      <c r="D704" s="315" t="s">
        <v>404</v>
      </c>
      <c r="F704" s="315">
        <v>13</v>
      </c>
      <c r="H704" s="315">
        <v>69</v>
      </c>
      <c r="J704" s="315">
        <v>22.999999999999996</v>
      </c>
      <c r="L704" s="315">
        <v>8</v>
      </c>
      <c r="N704" s="315">
        <v>27.999999999999996</v>
      </c>
      <c r="P704" s="315">
        <v>27.000000000000004</v>
      </c>
      <c r="Q704" s="316"/>
      <c r="R704" s="315">
        <v>31</v>
      </c>
      <c r="S704" s="315">
        <v>69</v>
      </c>
    </row>
    <row r="705" spans="1:21" x14ac:dyDescent="0.25">
      <c r="A705" s="315" t="s">
        <v>483</v>
      </c>
      <c r="B705" s="315" t="s">
        <v>405</v>
      </c>
      <c r="D705" s="315" t="s">
        <v>406</v>
      </c>
      <c r="F705" s="315">
        <v>6</v>
      </c>
      <c r="H705" s="315">
        <v>50</v>
      </c>
      <c r="J705" s="315">
        <v>17</v>
      </c>
      <c r="L705" s="315">
        <v>33</v>
      </c>
      <c r="N705" s="315">
        <v>20</v>
      </c>
      <c r="P705" s="315">
        <v>4</v>
      </c>
      <c r="Q705" s="316"/>
      <c r="R705" s="315">
        <v>50</v>
      </c>
    </row>
    <row r="706" spans="1:21" x14ac:dyDescent="0.25">
      <c r="A706" s="315" t="s">
        <v>483</v>
      </c>
      <c r="B706" s="315" t="s">
        <v>407</v>
      </c>
      <c r="D706" s="315" t="s">
        <v>408</v>
      </c>
      <c r="F706" s="315">
        <v>4</v>
      </c>
      <c r="H706" s="315">
        <v>25</v>
      </c>
      <c r="J706" s="315">
        <v>0</v>
      </c>
      <c r="L706" s="315">
        <v>75</v>
      </c>
      <c r="N706" s="315">
        <v>12</v>
      </c>
      <c r="Q706" s="316"/>
    </row>
    <row r="707" spans="1:21" x14ac:dyDescent="0.25">
      <c r="Q707" s="316"/>
    </row>
    <row r="708" spans="1:21" x14ac:dyDescent="0.25">
      <c r="A708" s="315" t="s">
        <v>484</v>
      </c>
      <c r="B708" s="315" t="s">
        <v>410</v>
      </c>
      <c r="D708" s="315" t="s">
        <v>397</v>
      </c>
      <c r="F708" s="315">
        <v>7</v>
      </c>
      <c r="H708" s="315">
        <v>100</v>
      </c>
      <c r="J708" s="315">
        <v>0</v>
      </c>
      <c r="L708" s="315">
        <v>0</v>
      </c>
      <c r="N708" s="315">
        <v>27.999999999999996</v>
      </c>
      <c r="Q708" s="316"/>
      <c r="R708" s="315">
        <v>29</v>
      </c>
      <c r="S708" s="315">
        <v>86</v>
      </c>
      <c r="T708" s="315">
        <v>86</v>
      </c>
      <c r="U708" s="315">
        <v>100</v>
      </c>
    </row>
    <row r="709" spans="1:21" x14ac:dyDescent="0.25">
      <c r="A709" s="315" t="s">
        <v>484</v>
      </c>
      <c r="B709" s="315" t="s">
        <v>396</v>
      </c>
      <c r="D709" s="315" t="s">
        <v>397</v>
      </c>
      <c r="F709" s="315">
        <v>14</v>
      </c>
      <c r="H709" s="315">
        <v>100</v>
      </c>
      <c r="J709" s="315">
        <v>0</v>
      </c>
      <c r="L709" s="315">
        <v>0</v>
      </c>
      <c r="N709" s="315">
        <v>27.999999999999996</v>
      </c>
      <c r="Q709" s="316"/>
      <c r="R709" s="315">
        <v>29</v>
      </c>
      <c r="S709" s="315">
        <v>86</v>
      </c>
      <c r="T709" s="315">
        <v>100</v>
      </c>
      <c r="U709" s="315">
        <v>100</v>
      </c>
    </row>
    <row r="710" spans="1:21" x14ac:dyDescent="0.25">
      <c r="A710" s="315" t="s">
        <v>484</v>
      </c>
      <c r="B710" s="315" t="s">
        <v>398</v>
      </c>
      <c r="D710" s="315" t="s">
        <v>397</v>
      </c>
      <c r="F710" s="315">
        <v>18</v>
      </c>
      <c r="H710" s="315">
        <v>89</v>
      </c>
      <c r="J710" s="315">
        <v>6</v>
      </c>
      <c r="L710" s="315">
        <v>6</v>
      </c>
      <c r="N710" s="315">
        <v>32</v>
      </c>
      <c r="P710" s="315">
        <v>8</v>
      </c>
      <c r="Q710" s="316"/>
      <c r="R710" s="315">
        <v>39</v>
      </c>
      <c r="S710" s="315">
        <v>61</v>
      </c>
      <c r="T710" s="315">
        <v>89</v>
      </c>
      <c r="U710" s="315">
        <v>89</v>
      </c>
    </row>
    <row r="711" spans="1:21" x14ac:dyDescent="0.25">
      <c r="A711" s="315" t="s">
        <v>484</v>
      </c>
      <c r="B711" s="315" t="s">
        <v>399</v>
      </c>
      <c r="D711" s="315" t="s">
        <v>397</v>
      </c>
      <c r="F711" s="315">
        <v>18</v>
      </c>
      <c r="H711" s="315">
        <v>78</v>
      </c>
      <c r="J711" s="315">
        <v>17</v>
      </c>
      <c r="L711" s="315">
        <v>6</v>
      </c>
      <c r="N711" s="315">
        <v>32</v>
      </c>
      <c r="P711" s="315">
        <v>12</v>
      </c>
      <c r="Q711" s="316"/>
      <c r="R711" s="315">
        <v>27.999999999999996</v>
      </c>
      <c r="S711" s="315">
        <v>50</v>
      </c>
      <c r="T711" s="315">
        <v>67</v>
      </c>
      <c r="U711" s="315">
        <v>78</v>
      </c>
    </row>
    <row r="712" spans="1:21" x14ac:dyDescent="0.25">
      <c r="A712" s="315" t="s">
        <v>484</v>
      </c>
      <c r="B712" s="315" t="s">
        <v>400</v>
      </c>
      <c r="D712" s="315" t="s">
        <v>397</v>
      </c>
      <c r="F712" s="315">
        <v>12</v>
      </c>
      <c r="H712" s="315">
        <v>91.999999999999986</v>
      </c>
      <c r="J712" s="315">
        <v>8</v>
      </c>
      <c r="L712" s="315">
        <v>0</v>
      </c>
      <c r="N712" s="315">
        <v>32</v>
      </c>
      <c r="P712" s="315">
        <v>52</v>
      </c>
      <c r="Q712" s="316"/>
      <c r="R712" s="315">
        <v>25</v>
      </c>
      <c r="S712" s="315">
        <v>58</v>
      </c>
      <c r="T712" s="315">
        <v>91.999999999999986</v>
      </c>
      <c r="U712" s="315">
        <v>91.999999999999986</v>
      </c>
    </row>
    <row r="713" spans="1:21" x14ac:dyDescent="0.25">
      <c r="A713" s="315" t="s">
        <v>484</v>
      </c>
      <c r="B713" s="315" t="s">
        <v>401</v>
      </c>
      <c r="D713" s="315" t="s">
        <v>402</v>
      </c>
      <c r="F713" s="315">
        <v>16</v>
      </c>
      <c r="H713" s="315">
        <v>69</v>
      </c>
      <c r="J713" s="315">
        <v>13</v>
      </c>
      <c r="L713" s="315">
        <v>19</v>
      </c>
      <c r="N713" s="315">
        <v>27.999999999999996</v>
      </c>
      <c r="P713" s="315">
        <v>12</v>
      </c>
      <c r="Q713" s="316"/>
      <c r="R713" s="315">
        <v>25</v>
      </c>
      <c r="S713" s="315">
        <v>55.999999999999993</v>
      </c>
      <c r="T713" s="315">
        <v>69</v>
      </c>
    </row>
    <row r="714" spans="1:21" x14ac:dyDescent="0.25">
      <c r="A714" s="315" t="s">
        <v>484</v>
      </c>
      <c r="B714" s="315" t="s">
        <v>403</v>
      </c>
      <c r="D714" s="315" t="s">
        <v>404</v>
      </c>
      <c r="F714" s="315">
        <v>11</v>
      </c>
      <c r="H714" s="315">
        <v>36</v>
      </c>
      <c r="J714" s="315">
        <v>9</v>
      </c>
      <c r="L714" s="315">
        <v>55</v>
      </c>
      <c r="N714" s="315">
        <v>26</v>
      </c>
      <c r="P714" s="315">
        <v>32</v>
      </c>
      <c r="Q714" s="316"/>
      <c r="R714" s="315">
        <v>18</v>
      </c>
      <c r="S714" s="315">
        <v>36</v>
      </c>
    </row>
    <row r="715" spans="1:21" x14ac:dyDescent="0.25">
      <c r="A715" s="315" t="s">
        <v>484</v>
      </c>
      <c r="B715" s="315" t="s">
        <v>405</v>
      </c>
      <c r="D715" s="315" t="s">
        <v>406</v>
      </c>
      <c r="F715" s="315">
        <v>10</v>
      </c>
      <c r="H715" s="315">
        <v>70</v>
      </c>
      <c r="J715" s="315">
        <v>0</v>
      </c>
      <c r="L715" s="315">
        <v>30</v>
      </c>
      <c r="N715" s="315">
        <v>24</v>
      </c>
      <c r="Q715" s="316"/>
      <c r="R715" s="315">
        <v>70</v>
      </c>
    </row>
    <row r="716" spans="1:21" x14ac:dyDescent="0.25">
      <c r="A716" s="315" t="s">
        <v>484</v>
      </c>
      <c r="B716" s="315" t="s">
        <v>407</v>
      </c>
      <c r="D716" s="315" t="s">
        <v>408</v>
      </c>
      <c r="F716" s="315">
        <v>10</v>
      </c>
      <c r="H716" s="315">
        <v>0</v>
      </c>
      <c r="J716" s="315">
        <v>10</v>
      </c>
      <c r="L716" s="315">
        <v>90</v>
      </c>
      <c r="P716" s="315">
        <v>4</v>
      </c>
      <c r="Q716" s="316"/>
    </row>
    <row r="717" spans="1:21" x14ac:dyDescent="0.25">
      <c r="Q717" s="316"/>
    </row>
    <row r="718" spans="1:21" x14ac:dyDescent="0.25">
      <c r="A718" s="315" t="s">
        <v>485</v>
      </c>
      <c r="B718" s="315" t="s">
        <v>410</v>
      </c>
      <c r="D718" s="315" t="s">
        <v>397</v>
      </c>
      <c r="F718" s="315">
        <v>4</v>
      </c>
      <c r="H718" s="315">
        <v>50</v>
      </c>
      <c r="J718" s="315">
        <v>25</v>
      </c>
      <c r="L718" s="315">
        <v>25</v>
      </c>
      <c r="N718" s="315">
        <v>45.999999999999993</v>
      </c>
      <c r="P718" s="315">
        <v>8</v>
      </c>
      <c r="Q718" s="316"/>
      <c r="R718" s="315">
        <v>0</v>
      </c>
      <c r="S718" s="315">
        <v>0</v>
      </c>
      <c r="T718" s="315">
        <v>50</v>
      </c>
      <c r="U718" s="315">
        <v>50</v>
      </c>
    </row>
    <row r="719" spans="1:21" x14ac:dyDescent="0.25">
      <c r="A719" s="315" t="s">
        <v>485</v>
      </c>
      <c r="B719" s="315" t="s">
        <v>396</v>
      </c>
      <c r="D719" s="315" t="s">
        <v>397</v>
      </c>
      <c r="F719" s="315">
        <v>3</v>
      </c>
      <c r="H719" s="315">
        <v>100</v>
      </c>
      <c r="J719" s="315">
        <v>0</v>
      </c>
      <c r="L719" s="315">
        <v>0</v>
      </c>
      <c r="N719" s="315">
        <v>24</v>
      </c>
      <c r="Q719" s="316"/>
      <c r="R719" s="315">
        <v>67</v>
      </c>
      <c r="S719" s="315">
        <v>100</v>
      </c>
      <c r="T719" s="315">
        <v>100</v>
      </c>
      <c r="U719" s="315">
        <v>100</v>
      </c>
    </row>
    <row r="720" spans="1:21" x14ac:dyDescent="0.25">
      <c r="A720" s="315" t="s">
        <v>485</v>
      </c>
      <c r="B720" s="315" t="s">
        <v>398</v>
      </c>
      <c r="D720" s="315" t="s">
        <v>397</v>
      </c>
      <c r="F720" s="315">
        <v>1</v>
      </c>
      <c r="H720" s="315">
        <v>100</v>
      </c>
      <c r="J720" s="315">
        <v>0</v>
      </c>
      <c r="L720" s="315">
        <v>0</v>
      </c>
      <c r="N720" s="315">
        <v>27.999999999999996</v>
      </c>
      <c r="Q720" s="316"/>
      <c r="R720" s="315">
        <v>0</v>
      </c>
      <c r="S720" s="315">
        <v>100</v>
      </c>
      <c r="T720" s="315">
        <v>100</v>
      </c>
      <c r="U720" s="315">
        <v>100</v>
      </c>
    </row>
    <row r="721" spans="1:21" x14ac:dyDescent="0.25">
      <c r="A721" s="315" t="s">
        <v>485</v>
      </c>
      <c r="B721" s="315" t="s">
        <v>399</v>
      </c>
      <c r="D721" s="315" t="s">
        <v>397</v>
      </c>
      <c r="F721" s="315">
        <v>3</v>
      </c>
      <c r="H721" s="315">
        <v>67</v>
      </c>
      <c r="J721" s="315">
        <v>33</v>
      </c>
      <c r="L721" s="315">
        <v>0</v>
      </c>
      <c r="N721" s="315">
        <v>24</v>
      </c>
      <c r="P721" s="315">
        <v>48</v>
      </c>
      <c r="Q721" s="316"/>
      <c r="R721" s="315">
        <v>67</v>
      </c>
      <c r="S721" s="315">
        <v>67</v>
      </c>
      <c r="T721" s="315">
        <v>67</v>
      </c>
      <c r="U721" s="315">
        <v>67</v>
      </c>
    </row>
    <row r="722" spans="1:21" x14ac:dyDescent="0.25">
      <c r="A722" s="315" t="s">
        <v>485</v>
      </c>
      <c r="B722" s="315" t="s">
        <v>401</v>
      </c>
      <c r="D722" s="315" t="s">
        <v>402</v>
      </c>
      <c r="F722" s="315">
        <v>4</v>
      </c>
      <c r="H722" s="315">
        <v>50</v>
      </c>
      <c r="J722" s="315">
        <v>50</v>
      </c>
      <c r="L722" s="315">
        <v>0</v>
      </c>
      <c r="N722" s="315">
        <v>24</v>
      </c>
      <c r="P722" s="315">
        <v>34</v>
      </c>
      <c r="Q722" s="316"/>
      <c r="R722" s="315">
        <v>50</v>
      </c>
      <c r="S722" s="315">
        <v>50</v>
      </c>
      <c r="T722" s="315">
        <v>50</v>
      </c>
    </row>
    <row r="723" spans="1:21" x14ac:dyDescent="0.25">
      <c r="A723" s="315" t="s">
        <v>485</v>
      </c>
      <c r="B723" s="315" t="s">
        <v>405</v>
      </c>
      <c r="D723" s="315" t="s">
        <v>406</v>
      </c>
      <c r="F723" s="315">
        <v>3</v>
      </c>
      <c r="H723" s="315">
        <v>0</v>
      </c>
      <c r="J723" s="315">
        <v>67</v>
      </c>
      <c r="L723" s="315">
        <v>33</v>
      </c>
      <c r="P723" s="315">
        <v>20</v>
      </c>
      <c r="Q723" s="316"/>
      <c r="R723" s="315">
        <v>0</v>
      </c>
    </row>
    <row r="724" spans="1:21" x14ac:dyDescent="0.25">
      <c r="A724" s="315" t="s">
        <v>485</v>
      </c>
      <c r="B724" s="315" t="s">
        <v>407</v>
      </c>
      <c r="D724" s="315" t="s">
        <v>408</v>
      </c>
      <c r="F724" s="315">
        <v>1</v>
      </c>
      <c r="H724" s="315">
        <v>0</v>
      </c>
      <c r="J724" s="315">
        <v>100</v>
      </c>
      <c r="L724" s="315">
        <v>0</v>
      </c>
      <c r="P724" s="315">
        <v>12</v>
      </c>
      <c r="Q724" s="316"/>
    </row>
    <row r="725" spans="1:21" x14ac:dyDescent="0.25">
      <c r="Q725" s="316"/>
    </row>
    <row r="726" spans="1:21" x14ac:dyDescent="0.25">
      <c r="A726" s="315" t="s">
        <v>486</v>
      </c>
      <c r="B726" s="315" t="s">
        <v>410</v>
      </c>
      <c r="D726" s="315" t="s">
        <v>397</v>
      </c>
      <c r="F726" s="315">
        <v>4</v>
      </c>
      <c r="H726" s="315">
        <v>50</v>
      </c>
      <c r="J726" s="315">
        <v>50</v>
      </c>
      <c r="L726" s="315">
        <v>0</v>
      </c>
      <c r="N726" s="315">
        <v>26</v>
      </c>
      <c r="P726" s="315">
        <v>8</v>
      </c>
      <c r="Q726" s="316"/>
      <c r="R726" s="315">
        <v>25</v>
      </c>
      <c r="S726" s="315">
        <v>50</v>
      </c>
      <c r="T726" s="315">
        <v>50</v>
      </c>
      <c r="U726" s="315">
        <v>50</v>
      </c>
    </row>
    <row r="727" spans="1:21" x14ac:dyDescent="0.25">
      <c r="A727" s="315" t="s">
        <v>486</v>
      </c>
      <c r="B727" s="315" t="s">
        <v>396</v>
      </c>
      <c r="D727" s="315" t="s">
        <v>397</v>
      </c>
      <c r="F727" s="315">
        <v>3</v>
      </c>
      <c r="H727" s="315">
        <v>67</v>
      </c>
      <c r="J727" s="315">
        <v>0</v>
      </c>
      <c r="L727" s="315">
        <v>33</v>
      </c>
      <c r="N727" s="315">
        <v>36</v>
      </c>
      <c r="Q727" s="316"/>
      <c r="R727" s="315">
        <v>33</v>
      </c>
      <c r="S727" s="315">
        <v>33</v>
      </c>
      <c r="T727" s="315">
        <v>33</v>
      </c>
      <c r="U727" s="315">
        <v>67</v>
      </c>
    </row>
    <row r="728" spans="1:21" x14ac:dyDescent="0.25">
      <c r="A728" s="315" t="s">
        <v>486</v>
      </c>
      <c r="B728" s="315" t="s">
        <v>398</v>
      </c>
      <c r="D728" s="315" t="s">
        <v>397</v>
      </c>
      <c r="F728" s="315">
        <v>7</v>
      </c>
      <c r="H728" s="315">
        <v>57</v>
      </c>
      <c r="J728" s="315">
        <v>43</v>
      </c>
      <c r="L728" s="315">
        <v>0</v>
      </c>
      <c r="N728" s="315">
        <v>16</v>
      </c>
      <c r="P728" s="315">
        <v>24</v>
      </c>
      <c r="Q728" s="316"/>
      <c r="R728" s="315">
        <v>43</v>
      </c>
      <c r="S728" s="315">
        <v>57</v>
      </c>
      <c r="T728" s="315">
        <v>57</v>
      </c>
      <c r="U728" s="315">
        <v>57</v>
      </c>
    </row>
    <row r="729" spans="1:21" x14ac:dyDescent="0.25">
      <c r="A729" s="315" t="s">
        <v>486</v>
      </c>
      <c r="B729" s="315" t="s">
        <v>399</v>
      </c>
      <c r="D729" s="315" t="s">
        <v>397</v>
      </c>
      <c r="F729" s="315">
        <v>1</v>
      </c>
      <c r="H729" s="315">
        <v>100</v>
      </c>
      <c r="J729" s="315">
        <v>0</v>
      </c>
      <c r="L729" s="315">
        <v>0</v>
      </c>
      <c r="N729" s="315">
        <v>38</v>
      </c>
      <c r="Q729" s="316"/>
      <c r="R729" s="315">
        <v>0</v>
      </c>
      <c r="S729" s="315">
        <v>0</v>
      </c>
      <c r="T729" s="315">
        <v>100</v>
      </c>
      <c r="U729" s="315">
        <v>100</v>
      </c>
    </row>
    <row r="730" spans="1:21" x14ac:dyDescent="0.25">
      <c r="A730" s="315" t="s">
        <v>486</v>
      </c>
      <c r="B730" s="315" t="s">
        <v>400</v>
      </c>
      <c r="D730" s="315" t="s">
        <v>397</v>
      </c>
      <c r="F730" s="315">
        <v>1</v>
      </c>
      <c r="H730" s="315">
        <v>100</v>
      </c>
      <c r="J730" s="315">
        <v>0</v>
      </c>
      <c r="L730" s="315">
        <v>0</v>
      </c>
      <c r="N730" s="315">
        <v>27.999999999999996</v>
      </c>
      <c r="Q730" s="316"/>
      <c r="R730" s="315">
        <v>0</v>
      </c>
      <c r="S730" s="315">
        <v>100</v>
      </c>
      <c r="T730" s="315">
        <v>100</v>
      </c>
      <c r="U730" s="315">
        <v>100</v>
      </c>
    </row>
    <row r="731" spans="1:21" x14ac:dyDescent="0.25">
      <c r="A731" s="315" t="s">
        <v>486</v>
      </c>
      <c r="B731" s="315" t="s">
        <v>401</v>
      </c>
      <c r="D731" s="315" t="s">
        <v>402</v>
      </c>
      <c r="F731" s="315">
        <v>5</v>
      </c>
      <c r="H731" s="315">
        <v>80</v>
      </c>
      <c r="J731" s="315">
        <v>20</v>
      </c>
      <c r="L731" s="315">
        <v>0</v>
      </c>
      <c r="N731" s="315">
        <v>36</v>
      </c>
      <c r="P731" s="315">
        <v>4</v>
      </c>
      <c r="Q731" s="316"/>
      <c r="R731" s="315">
        <v>20</v>
      </c>
      <c r="S731" s="315">
        <v>60</v>
      </c>
      <c r="T731" s="315">
        <v>80</v>
      </c>
    </row>
    <row r="732" spans="1:21" x14ac:dyDescent="0.25">
      <c r="A732" s="315" t="s">
        <v>486</v>
      </c>
      <c r="B732" s="315" t="s">
        <v>403</v>
      </c>
      <c r="D732" s="315" t="s">
        <v>404</v>
      </c>
      <c r="F732" s="315">
        <v>2</v>
      </c>
      <c r="H732" s="315">
        <v>50</v>
      </c>
      <c r="J732" s="315">
        <v>50</v>
      </c>
      <c r="L732" s="315">
        <v>0</v>
      </c>
      <c r="N732" s="315">
        <v>20</v>
      </c>
      <c r="P732" s="315">
        <v>36</v>
      </c>
      <c r="Q732" s="316"/>
      <c r="R732" s="315">
        <v>50</v>
      </c>
      <c r="S732" s="315">
        <v>50</v>
      </c>
    </row>
    <row r="733" spans="1:21" x14ac:dyDescent="0.25">
      <c r="A733" s="315" t="s">
        <v>486</v>
      </c>
      <c r="B733" s="315" t="s">
        <v>405</v>
      </c>
      <c r="D733" s="315" t="s">
        <v>406</v>
      </c>
      <c r="F733" s="315">
        <v>5</v>
      </c>
      <c r="H733" s="315">
        <v>20</v>
      </c>
      <c r="J733" s="315">
        <v>0</v>
      </c>
      <c r="L733" s="315">
        <v>80</v>
      </c>
      <c r="N733" s="315">
        <v>24</v>
      </c>
      <c r="Q733" s="316"/>
      <c r="R733" s="315">
        <v>20</v>
      </c>
    </row>
    <row r="734" spans="1:21" x14ac:dyDescent="0.25">
      <c r="A734" s="315" t="s">
        <v>486</v>
      </c>
      <c r="B734" s="315" t="s">
        <v>407</v>
      </c>
      <c r="D734" s="315" t="s">
        <v>408</v>
      </c>
      <c r="F734" s="315">
        <v>8</v>
      </c>
      <c r="H734" s="315">
        <v>0</v>
      </c>
      <c r="J734" s="315">
        <v>0</v>
      </c>
      <c r="L734" s="315">
        <v>100</v>
      </c>
      <c r="Q734" s="316"/>
    </row>
    <row r="735" spans="1:21" x14ac:dyDescent="0.25">
      <c r="Q735" s="316"/>
    </row>
    <row r="736" spans="1:21" x14ac:dyDescent="0.25">
      <c r="A736" s="315" t="s">
        <v>487</v>
      </c>
      <c r="B736" s="315" t="s">
        <v>403</v>
      </c>
      <c r="D736" s="315" t="s">
        <v>404</v>
      </c>
      <c r="F736" s="315">
        <v>1</v>
      </c>
      <c r="H736" s="315">
        <v>100</v>
      </c>
      <c r="J736" s="315">
        <v>0</v>
      </c>
      <c r="L736" s="315">
        <v>0</v>
      </c>
      <c r="N736" s="315">
        <v>24</v>
      </c>
      <c r="Q736" s="316"/>
      <c r="R736" s="315">
        <v>100</v>
      </c>
      <c r="S736" s="315">
        <v>100</v>
      </c>
    </row>
    <row r="737" spans="1:21" x14ac:dyDescent="0.25">
      <c r="Q737" s="316"/>
    </row>
    <row r="738" spans="1:21" x14ac:dyDescent="0.25">
      <c r="A738" s="315" t="s">
        <v>488</v>
      </c>
      <c r="B738" s="315" t="s">
        <v>410</v>
      </c>
      <c r="D738" s="315" t="s">
        <v>397</v>
      </c>
      <c r="F738" s="315">
        <v>7</v>
      </c>
      <c r="H738" s="315">
        <v>86</v>
      </c>
      <c r="J738" s="315">
        <v>14</v>
      </c>
      <c r="L738" s="315">
        <v>0</v>
      </c>
      <c r="N738" s="315">
        <v>34</v>
      </c>
      <c r="P738" s="315">
        <v>4</v>
      </c>
      <c r="Q738" s="316"/>
      <c r="R738" s="315">
        <v>14</v>
      </c>
      <c r="S738" s="315">
        <v>71</v>
      </c>
      <c r="T738" s="315">
        <v>86</v>
      </c>
      <c r="U738" s="315">
        <v>86</v>
      </c>
    </row>
    <row r="739" spans="1:21" x14ac:dyDescent="0.25">
      <c r="A739" s="315" t="s">
        <v>488</v>
      </c>
      <c r="B739" s="315" t="s">
        <v>396</v>
      </c>
      <c r="D739" s="315" t="s">
        <v>397</v>
      </c>
      <c r="F739" s="315">
        <v>4</v>
      </c>
      <c r="H739" s="315">
        <v>100</v>
      </c>
      <c r="J739" s="315">
        <v>0</v>
      </c>
      <c r="L739" s="315">
        <v>0</v>
      </c>
      <c r="N739" s="315">
        <v>27.999999999999996</v>
      </c>
      <c r="Q739" s="316"/>
      <c r="R739" s="315">
        <v>50</v>
      </c>
      <c r="S739" s="315">
        <v>75</v>
      </c>
      <c r="T739" s="315">
        <v>100</v>
      </c>
      <c r="U739" s="315">
        <v>100</v>
      </c>
    </row>
    <row r="740" spans="1:21" x14ac:dyDescent="0.25">
      <c r="A740" s="315" t="s">
        <v>488</v>
      </c>
      <c r="B740" s="315" t="s">
        <v>398</v>
      </c>
      <c r="D740" s="315" t="s">
        <v>397</v>
      </c>
      <c r="F740" s="315">
        <v>7</v>
      </c>
      <c r="H740" s="315">
        <v>71</v>
      </c>
      <c r="J740" s="315">
        <v>29</v>
      </c>
      <c r="L740" s="315">
        <v>0</v>
      </c>
      <c r="N740" s="315">
        <v>20</v>
      </c>
      <c r="P740" s="315">
        <v>14</v>
      </c>
      <c r="Q740" s="316"/>
      <c r="R740" s="315">
        <v>43</v>
      </c>
      <c r="S740" s="315">
        <v>43</v>
      </c>
      <c r="T740" s="315">
        <v>57</v>
      </c>
      <c r="U740" s="315">
        <v>71</v>
      </c>
    </row>
    <row r="741" spans="1:21" x14ac:dyDescent="0.25">
      <c r="A741" s="315" t="s">
        <v>488</v>
      </c>
      <c r="B741" s="315" t="s">
        <v>399</v>
      </c>
      <c r="D741" s="315" t="s">
        <v>397</v>
      </c>
      <c r="F741" s="315">
        <v>7</v>
      </c>
      <c r="H741" s="315">
        <v>86</v>
      </c>
      <c r="J741" s="315">
        <v>14</v>
      </c>
      <c r="L741" s="315">
        <v>0</v>
      </c>
      <c r="N741" s="315">
        <v>30</v>
      </c>
      <c r="P741" s="315">
        <v>4</v>
      </c>
      <c r="Q741" s="316"/>
      <c r="R741" s="315">
        <v>43</v>
      </c>
      <c r="S741" s="315">
        <v>57</v>
      </c>
      <c r="T741" s="315">
        <v>57</v>
      </c>
      <c r="U741" s="315">
        <v>86</v>
      </c>
    </row>
    <row r="742" spans="1:21" x14ac:dyDescent="0.25">
      <c r="A742" s="315" t="s">
        <v>488</v>
      </c>
      <c r="B742" s="315" t="s">
        <v>400</v>
      </c>
      <c r="D742" s="315" t="s">
        <v>397</v>
      </c>
      <c r="F742" s="315">
        <v>12</v>
      </c>
      <c r="H742" s="315">
        <v>83.000000000000014</v>
      </c>
      <c r="J742" s="315">
        <v>8</v>
      </c>
      <c r="L742" s="315">
        <v>8</v>
      </c>
      <c r="N742" s="315">
        <v>24</v>
      </c>
      <c r="P742" s="315">
        <v>4</v>
      </c>
      <c r="Q742" s="316"/>
      <c r="R742" s="315">
        <v>50</v>
      </c>
      <c r="S742" s="315">
        <v>75</v>
      </c>
      <c r="T742" s="315">
        <v>83.000000000000014</v>
      </c>
      <c r="U742" s="315">
        <v>83.000000000000014</v>
      </c>
    </row>
    <row r="743" spans="1:21" x14ac:dyDescent="0.25">
      <c r="A743" s="315" t="s">
        <v>488</v>
      </c>
      <c r="B743" s="315" t="s">
        <v>401</v>
      </c>
      <c r="D743" s="315" t="s">
        <v>402</v>
      </c>
      <c r="F743" s="315">
        <v>8</v>
      </c>
      <c r="H743" s="315">
        <v>75</v>
      </c>
      <c r="J743" s="315">
        <v>25</v>
      </c>
      <c r="L743" s="315">
        <v>0</v>
      </c>
      <c r="N743" s="315">
        <v>20</v>
      </c>
      <c r="P743" s="315">
        <v>40</v>
      </c>
      <c r="Q743" s="316"/>
      <c r="R743" s="315">
        <v>50</v>
      </c>
      <c r="S743" s="315">
        <v>75</v>
      </c>
      <c r="T743" s="315">
        <v>75</v>
      </c>
    </row>
    <row r="744" spans="1:21" x14ac:dyDescent="0.25">
      <c r="A744" s="315" t="s">
        <v>488</v>
      </c>
      <c r="B744" s="315" t="s">
        <v>403</v>
      </c>
      <c r="D744" s="315" t="s">
        <v>404</v>
      </c>
      <c r="F744" s="315">
        <v>8</v>
      </c>
      <c r="H744" s="315">
        <v>50</v>
      </c>
      <c r="J744" s="315">
        <v>13</v>
      </c>
      <c r="L744" s="315">
        <v>38</v>
      </c>
      <c r="N744" s="315">
        <v>26</v>
      </c>
      <c r="P744" s="315">
        <v>40</v>
      </c>
      <c r="Q744" s="316"/>
      <c r="R744" s="315">
        <v>25</v>
      </c>
      <c r="S744" s="315">
        <v>50</v>
      </c>
    </row>
    <row r="745" spans="1:21" x14ac:dyDescent="0.25">
      <c r="A745" s="315" t="s">
        <v>488</v>
      </c>
      <c r="B745" s="315" t="s">
        <v>405</v>
      </c>
      <c r="D745" s="315" t="s">
        <v>406</v>
      </c>
      <c r="F745" s="315">
        <v>10</v>
      </c>
      <c r="H745" s="315">
        <v>40</v>
      </c>
      <c r="J745" s="315">
        <v>20</v>
      </c>
      <c r="L745" s="315">
        <v>40</v>
      </c>
      <c r="N745" s="315">
        <v>20</v>
      </c>
      <c r="P745" s="315">
        <v>16</v>
      </c>
      <c r="Q745" s="316"/>
      <c r="R745" s="315">
        <v>40</v>
      </c>
    </row>
    <row r="746" spans="1:21" x14ac:dyDescent="0.25">
      <c r="A746" s="315" t="s">
        <v>488</v>
      </c>
      <c r="B746" s="315" t="s">
        <v>407</v>
      </c>
      <c r="D746" s="315" t="s">
        <v>408</v>
      </c>
      <c r="F746" s="315">
        <v>10</v>
      </c>
      <c r="H746" s="315">
        <v>0</v>
      </c>
      <c r="J746" s="315">
        <v>10</v>
      </c>
      <c r="L746" s="315">
        <v>90</v>
      </c>
      <c r="P746" s="315">
        <v>16</v>
      </c>
      <c r="Q746" s="316"/>
    </row>
    <row r="747" spans="1:21" x14ac:dyDescent="0.25">
      <c r="Q747" s="316"/>
    </row>
    <row r="748" spans="1:21" x14ac:dyDescent="0.25">
      <c r="A748" s="315" t="s">
        <v>489</v>
      </c>
      <c r="B748" s="315" t="s">
        <v>410</v>
      </c>
      <c r="D748" s="315" t="s">
        <v>397</v>
      </c>
      <c r="F748" s="315">
        <v>2</v>
      </c>
      <c r="H748" s="315">
        <v>100</v>
      </c>
      <c r="J748" s="315">
        <v>0</v>
      </c>
      <c r="L748" s="315">
        <v>0</v>
      </c>
      <c r="N748" s="315">
        <v>19</v>
      </c>
      <c r="Q748" s="316"/>
      <c r="R748" s="315">
        <v>100</v>
      </c>
      <c r="S748" s="315">
        <v>100</v>
      </c>
      <c r="T748" s="315">
        <v>100</v>
      </c>
      <c r="U748" s="315">
        <v>100</v>
      </c>
    </row>
    <row r="749" spans="1:21" x14ac:dyDescent="0.25">
      <c r="A749" s="315" t="s">
        <v>489</v>
      </c>
      <c r="B749" s="315" t="s">
        <v>396</v>
      </c>
      <c r="D749" s="315" t="s">
        <v>397</v>
      </c>
      <c r="F749" s="315">
        <v>1</v>
      </c>
      <c r="H749" s="315">
        <v>100</v>
      </c>
      <c r="J749" s="315">
        <v>0</v>
      </c>
      <c r="L749" s="315">
        <v>0</v>
      </c>
      <c r="N749" s="315">
        <v>27.999999999999996</v>
      </c>
      <c r="Q749" s="316"/>
      <c r="R749" s="315">
        <v>0</v>
      </c>
      <c r="S749" s="315">
        <v>100</v>
      </c>
      <c r="T749" s="315">
        <v>100</v>
      </c>
      <c r="U749" s="315">
        <v>100</v>
      </c>
    </row>
    <row r="750" spans="1:21" x14ac:dyDescent="0.25">
      <c r="A750" s="315" t="s">
        <v>489</v>
      </c>
      <c r="B750" s="315" t="s">
        <v>399</v>
      </c>
      <c r="D750" s="315" t="s">
        <v>397</v>
      </c>
      <c r="F750" s="315">
        <v>1</v>
      </c>
      <c r="H750" s="315">
        <v>0</v>
      </c>
      <c r="J750" s="315">
        <v>0</v>
      </c>
      <c r="L750" s="315">
        <v>100</v>
      </c>
      <c r="Q750" s="316"/>
      <c r="R750" s="315">
        <v>0</v>
      </c>
      <c r="S750" s="315">
        <v>0</v>
      </c>
      <c r="T750" s="315">
        <v>0</v>
      </c>
      <c r="U750" s="315">
        <v>0</v>
      </c>
    </row>
    <row r="751" spans="1:21" x14ac:dyDescent="0.25">
      <c r="A751" s="315" t="s">
        <v>489</v>
      </c>
      <c r="B751" s="315" t="s">
        <v>400</v>
      </c>
      <c r="D751" s="315" t="s">
        <v>397</v>
      </c>
      <c r="F751" s="315">
        <v>1</v>
      </c>
      <c r="H751" s="315">
        <v>100</v>
      </c>
      <c r="J751" s="315">
        <v>0</v>
      </c>
      <c r="L751" s="315">
        <v>0</v>
      </c>
      <c r="N751" s="315">
        <v>60</v>
      </c>
      <c r="Q751" s="316"/>
      <c r="R751" s="315">
        <v>0</v>
      </c>
      <c r="S751" s="315">
        <v>0</v>
      </c>
      <c r="T751" s="315">
        <v>0</v>
      </c>
      <c r="U751" s="315">
        <v>100</v>
      </c>
    </row>
    <row r="752" spans="1:21" x14ac:dyDescent="0.25">
      <c r="A752" s="315" t="s">
        <v>489</v>
      </c>
      <c r="B752" s="315" t="s">
        <v>403</v>
      </c>
      <c r="D752" s="315" t="s">
        <v>404</v>
      </c>
      <c r="F752" s="315">
        <v>1</v>
      </c>
      <c r="H752" s="315">
        <v>100</v>
      </c>
      <c r="J752" s="315">
        <v>0</v>
      </c>
      <c r="L752" s="315">
        <v>0</v>
      </c>
      <c r="N752" s="315">
        <v>27.999999999999996</v>
      </c>
      <c r="Q752" s="316"/>
      <c r="R752" s="315">
        <v>0</v>
      </c>
      <c r="S752" s="315">
        <v>100</v>
      </c>
    </row>
    <row r="753" spans="1:21" x14ac:dyDescent="0.25">
      <c r="A753" s="315" t="s">
        <v>489</v>
      </c>
      <c r="B753" s="315" t="s">
        <v>405</v>
      </c>
      <c r="D753" s="315" t="s">
        <v>406</v>
      </c>
      <c r="F753" s="315">
        <v>3</v>
      </c>
      <c r="H753" s="315">
        <v>67</v>
      </c>
      <c r="J753" s="315">
        <v>33</v>
      </c>
      <c r="L753" s="315">
        <v>0</v>
      </c>
      <c r="N753" s="315">
        <v>20</v>
      </c>
      <c r="P753" s="315">
        <v>16</v>
      </c>
      <c r="Q753" s="316"/>
      <c r="R753" s="315">
        <v>67</v>
      </c>
    </row>
    <row r="754" spans="1:21" x14ac:dyDescent="0.25">
      <c r="A754" s="315" t="s">
        <v>489</v>
      </c>
      <c r="B754" s="315" t="s">
        <v>407</v>
      </c>
      <c r="D754" s="315" t="s">
        <v>408</v>
      </c>
      <c r="F754" s="315">
        <v>3</v>
      </c>
      <c r="H754" s="315">
        <v>0</v>
      </c>
      <c r="J754" s="315">
        <v>0</v>
      </c>
      <c r="L754" s="315">
        <v>100</v>
      </c>
      <c r="Q754" s="316"/>
    </row>
    <row r="755" spans="1:21" x14ac:dyDescent="0.25">
      <c r="Q755" s="316"/>
    </row>
    <row r="756" spans="1:21" x14ac:dyDescent="0.25">
      <c r="A756" s="322" t="s">
        <v>416</v>
      </c>
      <c r="B756" s="323" t="s">
        <v>410</v>
      </c>
      <c r="C756" s="323"/>
      <c r="D756" s="323" t="s">
        <v>397</v>
      </c>
      <c r="E756" s="323"/>
      <c r="F756" s="323">
        <v>55.999999999999993</v>
      </c>
      <c r="G756" s="323"/>
      <c r="H756" s="323">
        <v>79</v>
      </c>
      <c r="I756" s="323"/>
      <c r="J756" s="323">
        <v>14</v>
      </c>
      <c r="K756" s="323"/>
      <c r="L756" s="323">
        <v>7</v>
      </c>
      <c r="M756" s="323"/>
      <c r="N756" s="323">
        <v>34</v>
      </c>
      <c r="O756" s="323"/>
      <c r="P756" s="323">
        <v>14</v>
      </c>
      <c r="Q756" s="324"/>
      <c r="R756" s="323">
        <v>21</v>
      </c>
      <c r="S756" s="323">
        <v>54.000000000000007</v>
      </c>
      <c r="T756" s="323">
        <v>73</v>
      </c>
      <c r="U756" s="323">
        <v>79</v>
      </c>
    </row>
    <row r="757" spans="1:21" x14ac:dyDescent="0.25">
      <c r="A757" s="323"/>
      <c r="B757" s="323" t="s">
        <v>396</v>
      </c>
      <c r="C757" s="323"/>
      <c r="D757" s="323" t="s">
        <v>397</v>
      </c>
      <c r="E757" s="323"/>
      <c r="F757" s="323">
        <v>53</v>
      </c>
      <c r="G757" s="323"/>
      <c r="H757" s="323">
        <v>81</v>
      </c>
      <c r="I757" s="323"/>
      <c r="J757" s="323">
        <v>11</v>
      </c>
      <c r="K757" s="323"/>
      <c r="L757" s="323">
        <v>8</v>
      </c>
      <c r="M757" s="323"/>
      <c r="N757" s="323">
        <v>32</v>
      </c>
      <c r="O757" s="323"/>
      <c r="P757" s="323">
        <v>13</v>
      </c>
      <c r="Q757" s="324"/>
      <c r="R757" s="323">
        <v>26</v>
      </c>
      <c r="S757" s="323">
        <v>58</v>
      </c>
      <c r="T757" s="323">
        <v>75</v>
      </c>
      <c r="U757" s="323">
        <v>81</v>
      </c>
    </row>
    <row r="758" spans="1:21" x14ac:dyDescent="0.25">
      <c r="A758" s="323"/>
      <c r="B758" s="323" t="s">
        <v>398</v>
      </c>
      <c r="C758" s="323"/>
      <c r="D758" s="323" t="s">
        <v>397</v>
      </c>
      <c r="E758" s="323"/>
      <c r="F758" s="323">
        <v>57</v>
      </c>
      <c r="G758" s="323"/>
      <c r="H758" s="323">
        <v>84</v>
      </c>
      <c r="I758" s="323"/>
      <c r="J758" s="323">
        <v>11</v>
      </c>
      <c r="K758" s="323"/>
      <c r="L758" s="323">
        <v>5</v>
      </c>
      <c r="M758" s="323"/>
      <c r="N758" s="323">
        <v>36</v>
      </c>
      <c r="O758" s="323"/>
      <c r="P758" s="323">
        <v>18</v>
      </c>
      <c r="Q758" s="324"/>
      <c r="R758" s="323">
        <v>30</v>
      </c>
      <c r="S758" s="323">
        <v>55.999999999999993</v>
      </c>
      <c r="T758" s="323">
        <v>79</v>
      </c>
      <c r="U758" s="323">
        <v>84</v>
      </c>
    </row>
    <row r="759" spans="1:21" x14ac:dyDescent="0.25">
      <c r="A759" s="323"/>
      <c r="B759" s="323" t="s">
        <v>399</v>
      </c>
      <c r="C759" s="323"/>
      <c r="D759" s="323" t="s">
        <v>397</v>
      </c>
      <c r="E759" s="323"/>
      <c r="F759" s="323">
        <v>48</v>
      </c>
      <c r="G759" s="323"/>
      <c r="H759" s="323">
        <v>81</v>
      </c>
      <c r="I759" s="323"/>
      <c r="J759" s="323">
        <v>15</v>
      </c>
      <c r="K759" s="323"/>
      <c r="L759" s="323">
        <v>4</v>
      </c>
      <c r="M759" s="323"/>
      <c r="N759" s="323">
        <v>36</v>
      </c>
      <c r="O759" s="323"/>
      <c r="P759" s="323">
        <v>17</v>
      </c>
      <c r="Q759" s="324"/>
      <c r="R759" s="323">
        <v>27.000000000000004</v>
      </c>
      <c r="S759" s="323">
        <v>52</v>
      </c>
      <c r="T759" s="323">
        <v>71</v>
      </c>
      <c r="U759" s="323">
        <v>81</v>
      </c>
    </row>
    <row r="760" spans="1:21" x14ac:dyDescent="0.25">
      <c r="A760" s="323"/>
      <c r="B760" s="323" t="s">
        <v>400</v>
      </c>
      <c r="C760" s="323"/>
      <c r="D760" s="323" t="s">
        <v>397</v>
      </c>
      <c r="E760" s="323"/>
      <c r="F760" s="323">
        <v>44.000000000000007</v>
      </c>
      <c r="G760" s="323"/>
      <c r="H760" s="323">
        <v>81.999999999999986</v>
      </c>
      <c r="I760" s="323"/>
      <c r="J760" s="323">
        <v>11</v>
      </c>
      <c r="K760" s="323"/>
      <c r="L760" s="323">
        <v>7</v>
      </c>
      <c r="M760" s="323"/>
      <c r="N760" s="323">
        <v>32</v>
      </c>
      <c r="O760" s="323"/>
      <c r="P760" s="323">
        <v>27.000000000000004</v>
      </c>
      <c r="Q760" s="324"/>
      <c r="R760" s="323">
        <v>25</v>
      </c>
      <c r="S760" s="323">
        <v>55</v>
      </c>
      <c r="T760" s="323">
        <v>73</v>
      </c>
      <c r="U760" s="323">
        <v>81.999999999999986</v>
      </c>
    </row>
    <row r="761" spans="1:21" x14ac:dyDescent="0.25">
      <c r="A761" s="323"/>
      <c r="B761" s="323" t="s">
        <v>401</v>
      </c>
      <c r="C761" s="323"/>
      <c r="D761" s="323" t="s">
        <v>402</v>
      </c>
      <c r="E761" s="323"/>
      <c r="F761" s="323">
        <v>58</v>
      </c>
      <c r="G761" s="323"/>
      <c r="H761" s="323">
        <v>67</v>
      </c>
      <c r="I761" s="323"/>
      <c r="J761" s="323">
        <v>22.000000000000004</v>
      </c>
      <c r="K761" s="323"/>
      <c r="L761" s="323">
        <v>10</v>
      </c>
      <c r="M761" s="323"/>
      <c r="N761" s="323">
        <v>32</v>
      </c>
      <c r="O761" s="323"/>
      <c r="P761" s="323">
        <v>19</v>
      </c>
      <c r="Q761" s="324"/>
      <c r="R761" s="323">
        <v>27.999999999999996</v>
      </c>
      <c r="S761" s="323">
        <v>53</v>
      </c>
      <c r="T761" s="323">
        <v>67</v>
      </c>
      <c r="U761" s="323"/>
    </row>
    <row r="762" spans="1:21" x14ac:dyDescent="0.25">
      <c r="A762" s="323"/>
      <c r="B762" s="323" t="s">
        <v>403</v>
      </c>
      <c r="C762" s="323"/>
      <c r="D762" s="323" t="s">
        <v>404</v>
      </c>
      <c r="E762" s="323"/>
      <c r="F762" s="323">
        <v>44.000000000000007</v>
      </c>
      <c r="G762" s="323"/>
      <c r="H762" s="323">
        <v>55</v>
      </c>
      <c r="I762" s="323"/>
      <c r="J762" s="323">
        <v>16</v>
      </c>
      <c r="K762" s="323"/>
      <c r="L762" s="323">
        <v>30</v>
      </c>
      <c r="M762" s="323"/>
      <c r="N762" s="323">
        <v>24</v>
      </c>
      <c r="O762" s="323"/>
      <c r="P762" s="323">
        <v>27.999999999999996</v>
      </c>
      <c r="Q762" s="324"/>
      <c r="R762" s="323">
        <v>30</v>
      </c>
      <c r="S762" s="323">
        <v>55</v>
      </c>
      <c r="T762" s="323"/>
      <c r="U762" s="323"/>
    </row>
    <row r="763" spans="1:21" x14ac:dyDescent="0.25">
      <c r="A763" s="323"/>
      <c r="B763" s="323" t="s">
        <v>405</v>
      </c>
      <c r="C763" s="323"/>
      <c r="D763" s="323" t="s">
        <v>406</v>
      </c>
      <c r="E763" s="323"/>
      <c r="F763" s="323">
        <v>54.000000000000007</v>
      </c>
      <c r="G763" s="323"/>
      <c r="H763" s="323">
        <v>43</v>
      </c>
      <c r="I763" s="323"/>
      <c r="J763" s="323">
        <v>15</v>
      </c>
      <c r="K763" s="323"/>
      <c r="L763" s="323">
        <v>43</v>
      </c>
      <c r="M763" s="323"/>
      <c r="N763" s="323">
        <v>24</v>
      </c>
      <c r="O763" s="323"/>
      <c r="P763" s="323">
        <v>13</v>
      </c>
      <c r="Q763" s="324"/>
      <c r="R763" s="323">
        <v>43</v>
      </c>
      <c r="S763" s="323"/>
      <c r="T763" s="323"/>
      <c r="U763" s="323"/>
    </row>
    <row r="764" spans="1:21" x14ac:dyDescent="0.25">
      <c r="A764" s="323"/>
      <c r="B764" s="323" t="s">
        <v>407</v>
      </c>
      <c r="C764" s="323"/>
      <c r="D764" s="323" t="s">
        <v>408</v>
      </c>
      <c r="E764" s="323"/>
      <c r="F764" s="323">
        <v>62</v>
      </c>
      <c r="G764" s="323"/>
      <c r="H764" s="323">
        <v>2</v>
      </c>
      <c r="I764" s="323"/>
      <c r="J764" s="323">
        <v>10</v>
      </c>
      <c r="K764" s="323"/>
      <c r="L764" s="323">
        <v>89</v>
      </c>
      <c r="M764" s="323"/>
      <c r="N764" s="323">
        <v>12</v>
      </c>
      <c r="O764" s="323"/>
      <c r="P764" s="323">
        <v>9</v>
      </c>
      <c r="Q764" s="324"/>
      <c r="R764" s="323"/>
      <c r="S764" s="323"/>
      <c r="T764" s="323"/>
      <c r="U764" s="323"/>
    </row>
    <row r="765" spans="1:21" x14ac:dyDescent="0.25">
      <c r="A765" s="323"/>
      <c r="B765" s="323"/>
      <c r="C765" s="323"/>
      <c r="D765" s="323"/>
      <c r="E765" s="323"/>
      <c r="F765" s="323"/>
      <c r="G765" s="323"/>
      <c r="H765" s="323"/>
      <c r="I765" s="323"/>
      <c r="J765" s="323"/>
      <c r="K765" s="323"/>
      <c r="L765" s="323"/>
      <c r="M765" s="323"/>
      <c r="N765" s="323"/>
      <c r="O765" s="323"/>
      <c r="P765" s="323"/>
      <c r="Q765" s="324"/>
      <c r="R765" s="323"/>
      <c r="S765" s="323"/>
      <c r="T765" s="323"/>
      <c r="U765" s="323"/>
    </row>
    <row r="766" spans="1:21" ht="14.5" x14ac:dyDescent="0.35">
      <c r="A766" s="321" t="s">
        <v>490</v>
      </c>
      <c r="Q766" s="316"/>
    </row>
    <row r="767" spans="1:21" ht="14.5" x14ac:dyDescent="0.35">
      <c r="A767" s="321" t="s">
        <v>491</v>
      </c>
      <c r="Q767" s="316"/>
    </row>
    <row r="768" spans="1:21" x14ac:dyDescent="0.25">
      <c r="A768" s="315" t="s">
        <v>492</v>
      </c>
      <c r="B768" s="315" t="s">
        <v>399</v>
      </c>
      <c r="D768" s="315" t="s">
        <v>397</v>
      </c>
      <c r="F768" s="315">
        <v>1</v>
      </c>
      <c r="H768" s="315">
        <v>100</v>
      </c>
      <c r="J768" s="315">
        <v>0</v>
      </c>
      <c r="L768" s="315">
        <v>0</v>
      </c>
      <c r="N768" s="315">
        <v>36</v>
      </c>
      <c r="Q768" s="316"/>
      <c r="R768" s="315">
        <v>0</v>
      </c>
      <c r="S768" s="315">
        <v>100</v>
      </c>
      <c r="T768" s="315">
        <v>100</v>
      </c>
      <c r="U768" s="315">
        <v>100</v>
      </c>
    </row>
    <row r="769" spans="1:21" x14ac:dyDescent="0.25">
      <c r="A769" s="315" t="s">
        <v>492</v>
      </c>
      <c r="B769" s="315" t="s">
        <v>403</v>
      </c>
      <c r="D769" s="315" t="s">
        <v>404</v>
      </c>
      <c r="F769" s="315">
        <v>1</v>
      </c>
      <c r="H769" s="315">
        <v>100</v>
      </c>
      <c r="J769" s="315">
        <v>0</v>
      </c>
      <c r="L769" s="315">
        <v>0</v>
      </c>
      <c r="N769" s="315">
        <v>27.999999999999996</v>
      </c>
      <c r="Q769" s="316"/>
      <c r="R769" s="315">
        <v>0</v>
      </c>
      <c r="S769" s="315">
        <v>100</v>
      </c>
    </row>
    <row r="770" spans="1:21" x14ac:dyDescent="0.25">
      <c r="A770" s="315" t="s">
        <v>492</v>
      </c>
      <c r="B770" s="315" t="s">
        <v>410</v>
      </c>
      <c r="D770" s="315" t="s">
        <v>397</v>
      </c>
      <c r="F770" s="315">
        <v>1</v>
      </c>
      <c r="H770" s="315">
        <v>100</v>
      </c>
      <c r="J770" s="315">
        <v>0</v>
      </c>
      <c r="L770" s="315">
        <v>0</v>
      </c>
      <c r="N770" s="315">
        <v>48</v>
      </c>
      <c r="Q770" s="316"/>
      <c r="R770" s="315">
        <v>0</v>
      </c>
      <c r="S770" s="315">
        <v>0</v>
      </c>
      <c r="T770" s="315">
        <v>100</v>
      </c>
      <c r="U770" s="315">
        <v>100</v>
      </c>
    </row>
    <row r="771" spans="1:21" x14ac:dyDescent="0.25">
      <c r="A771" s="315" t="s">
        <v>492</v>
      </c>
      <c r="B771" s="315" t="s">
        <v>398</v>
      </c>
      <c r="D771" s="315" t="s">
        <v>397</v>
      </c>
      <c r="F771" s="315">
        <v>1</v>
      </c>
      <c r="H771" s="315">
        <v>100</v>
      </c>
      <c r="J771" s="315">
        <v>0</v>
      </c>
      <c r="L771" s="315">
        <v>0</v>
      </c>
      <c r="N771" s="315">
        <v>24</v>
      </c>
      <c r="Q771" s="316"/>
      <c r="R771" s="315">
        <v>100</v>
      </c>
      <c r="S771" s="315">
        <v>100</v>
      </c>
      <c r="T771" s="315">
        <v>100</v>
      </c>
      <c r="U771" s="315">
        <v>100</v>
      </c>
    </row>
    <row r="772" spans="1:21" x14ac:dyDescent="0.25">
      <c r="Q772" s="316"/>
    </row>
    <row r="773" spans="1:21" x14ac:dyDescent="0.25">
      <c r="Q773" s="316"/>
    </row>
    <row r="774" spans="1:21" x14ac:dyDescent="0.25">
      <c r="A774" s="315" t="s">
        <v>493</v>
      </c>
      <c r="B774" s="315" t="s">
        <v>396</v>
      </c>
      <c r="D774" s="315" t="s">
        <v>397</v>
      </c>
      <c r="F774" s="315">
        <v>2</v>
      </c>
      <c r="H774" s="315">
        <v>100</v>
      </c>
      <c r="J774" s="315">
        <v>0</v>
      </c>
      <c r="L774" s="315">
        <v>0</v>
      </c>
      <c r="N774" s="315">
        <v>21</v>
      </c>
      <c r="Q774" s="316"/>
      <c r="R774" s="315">
        <v>100</v>
      </c>
      <c r="S774" s="315">
        <v>100</v>
      </c>
      <c r="T774" s="315">
        <v>100</v>
      </c>
      <c r="U774" s="315">
        <v>100</v>
      </c>
    </row>
    <row r="775" spans="1:21" x14ac:dyDescent="0.25">
      <c r="A775" s="315" t="s">
        <v>493</v>
      </c>
      <c r="B775" s="315" t="s">
        <v>398</v>
      </c>
      <c r="D775" s="315" t="s">
        <v>397</v>
      </c>
      <c r="F775" s="315">
        <v>1</v>
      </c>
      <c r="H775" s="315">
        <v>100</v>
      </c>
      <c r="J775" s="315">
        <v>0</v>
      </c>
      <c r="L775" s="315">
        <v>0</v>
      </c>
      <c r="N775" s="315">
        <v>12</v>
      </c>
      <c r="Q775" s="316"/>
      <c r="R775" s="315">
        <v>100</v>
      </c>
      <c r="S775" s="315">
        <v>100</v>
      </c>
      <c r="T775" s="315">
        <v>100</v>
      </c>
      <c r="U775" s="315">
        <v>100</v>
      </c>
    </row>
    <row r="776" spans="1:21" x14ac:dyDescent="0.25">
      <c r="A776" s="315" t="s">
        <v>493</v>
      </c>
      <c r="B776" s="315" t="s">
        <v>399</v>
      </c>
      <c r="D776" s="315" t="s">
        <v>397</v>
      </c>
      <c r="F776" s="315">
        <v>2</v>
      </c>
      <c r="H776" s="315">
        <v>100</v>
      </c>
      <c r="J776" s="315">
        <v>0</v>
      </c>
      <c r="L776" s="315">
        <v>0</v>
      </c>
      <c r="N776" s="315">
        <v>38</v>
      </c>
      <c r="Q776" s="316"/>
      <c r="R776" s="315">
        <v>50</v>
      </c>
      <c r="S776" s="315">
        <v>50</v>
      </c>
      <c r="T776" s="315">
        <v>50</v>
      </c>
      <c r="U776" s="315">
        <v>100</v>
      </c>
    </row>
    <row r="777" spans="1:21" x14ac:dyDescent="0.25">
      <c r="A777" s="315" t="s">
        <v>493</v>
      </c>
      <c r="B777" s="315" t="s">
        <v>400</v>
      </c>
      <c r="D777" s="315" t="s">
        <v>397</v>
      </c>
      <c r="F777" s="315">
        <v>2</v>
      </c>
      <c r="H777" s="315">
        <v>50</v>
      </c>
      <c r="J777" s="315">
        <v>50</v>
      </c>
      <c r="L777" s="315">
        <v>0</v>
      </c>
      <c r="N777" s="315">
        <v>20</v>
      </c>
      <c r="P777" s="315">
        <v>36</v>
      </c>
      <c r="Q777" s="316"/>
      <c r="R777" s="315">
        <v>50</v>
      </c>
      <c r="S777" s="315">
        <v>50</v>
      </c>
      <c r="T777" s="315">
        <v>50</v>
      </c>
      <c r="U777" s="315">
        <v>50</v>
      </c>
    </row>
    <row r="778" spans="1:21" x14ac:dyDescent="0.25">
      <c r="A778" s="315" t="s">
        <v>493</v>
      </c>
      <c r="B778" s="315" t="s">
        <v>403</v>
      </c>
      <c r="D778" s="315" t="s">
        <v>404</v>
      </c>
      <c r="F778" s="315">
        <v>3</v>
      </c>
      <c r="H778" s="315">
        <v>67</v>
      </c>
      <c r="J778" s="315">
        <v>0</v>
      </c>
      <c r="L778" s="315">
        <v>33</v>
      </c>
      <c r="N778" s="315">
        <v>20</v>
      </c>
      <c r="Q778" s="316"/>
      <c r="R778" s="315">
        <v>67</v>
      </c>
      <c r="S778" s="315">
        <v>67</v>
      </c>
    </row>
    <row r="779" spans="1:21" x14ac:dyDescent="0.25">
      <c r="A779" s="315" t="s">
        <v>493</v>
      </c>
      <c r="B779" s="315" t="s">
        <v>405</v>
      </c>
      <c r="D779" s="315" t="s">
        <v>406</v>
      </c>
      <c r="F779" s="315">
        <v>1</v>
      </c>
      <c r="H779" s="315">
        <v>0</v>
      </c>
      <c r="J779" s="315">
        <v>0</v>
      </c>
      <c r="L779" s="315">
        <v>100</v>
      </c>
      <c r="Q779" s="316"/>
      <c r="R779" s="315">
        <v>0</v>
      </c>
    </row>
    <row r="780" spans="1:21" x14ac:dyDescent="0.25">
      <c r="A780" s="315" t="s">
        <v>493</v>
      </c>
      <c r="B780" s="315" t="s">
        <v>407</v>
      </c>
      <c r="D780" s="315" t="s">
        <v>408</v>
      </c>
      <c r="F780" s="315">
        <v>1</v>
      </c>
      <c r="H780" s="315">
        <v>0</v>
      </c>
      <c r="J780" s="315">
        <v>0</v>
      </c>
      <c r="L780" s="315">
        <v>100</v>
      </c>
      <c r="Q780" s="316"/>
    </row>
    <row r="781" spans="1:21" x14ac:dyDescent="0.25">
      <c r="A781" s="315" t="s">
        <v>493</v>
      </c>
      <c r="B781" s="315" t="s">
        <v>410</v>
      </c>
      <c r="D781" s="315" t="s">
        <v>397</v>
      </c>
      <c r="F781" s="315">
        <v>3</v>
      </c>
      <c r="H781" s="315">
        <v>100</v>
      </c>
      <c r="J781" s="315">
        <v>0</v>
      </c>
      <c r="L781" s="315">
        <v>0</v>
      </c>
      <c r="N781" s="315">
        <v>22.000000000000004</v>
      </c>
      <c r="Q781" s="316"/>
      <c r="R781" s="315">
        <v>67</v>
      </c>
      <c r="S781" s="315">
        <v>100</v>
      </c>
      <c r="T781" s="315">
        <v>100</v>
      </c>
      <c r="U781" s="315">
        <v>100</v>
      </c>
    </row>
    <row r="782" spans="1:21" x14ac:dyDescent="0.25">
      <c r="A782" s="315" t="s">
        <v>493</v>
      </c>
      <c r="B782" s="315" t="s">
        <v>396</v>
      </c>
      <c r="D782" s="315" t="s">
        <v>397</v>
      </c>
      <c r="F782" s="315">
        <v>3</v>
      </c>
      <c r="H782" s="315">
        <v>67</v>
      </c>
      <c r="J782" s="315">
        <v>0</v>
      </c>
      <c r="L782" s="315">
        <v>33</v>
      </c>
      <c r="N782" s="315">
        <v>12</v>
      </c>
      <c r="Q782" s="316"/>
      <c r="R782" s="315">
        <v>67</v>
      </c>
      <c r="S782" s="315">
        <v>67</v>
      </c>
      <c r="T782" s="315">
        <v>67</v>
      </c>
      <c r="U782" s="315">
        <v>67</v>
      </c>
    </row>
    <row r="783" spans="1:21" x14ac:dyDescent="0.25">
      <c r="A783" s="315" t="s">
        <v>493</v>
      </c>
      <c r="B783" s="315" t="s">
        <v>398</v>
      </c>
      <c r="D783" s="315" t="s">
        <v>397</v>
      </c>
      <c r="F783" s="315">
        <v>1</v>
      </c>
      <c r="H783" s="315">
        <v>100</v>
      </c>
      <c r="J783" s="315">
        <v>0</v>
      </c>
      <c r="L783" s="315">
        <v>0</v>
      </c>
      <c r="N783" s="315">
        <v>48</v>
      </c>
      <c r="Q783" s="316"/>
      <c r="R783" s="315">
        <v>0</v>
      </c>
      <c r="S783" s="315">
        <v>0</v>
      </c>
      <c r="T783" s="315">
        <v>100</v>
      </c>
      <c r="U783" s="315">
        <v>100</v>
      </c>
    </row>
    <row r="784" spans="1:21" x14ac:dyDescent="0.25">
      <c r="Q784" s="316"/>
    </row>
    <row r="785" spans="1:21" x14ac:dyDescent="0.25">
      <c r="Q785" s="316"/>
    </row>
    <row r="786" spans="1:21" x14ac:dyDescent="0.25">
      <c r="A786" s="315" t="s">
        <v>494</v>
      </c>
      <c r="B786" s="315" t="s">
        <v>396</v>
      </c>
      <c r="D786" s="315" t="s">
        <v>397</v>
      </c>
      <c r="F786" s="315">
        <v>1</v>
      </c>
      <c r="H786" s="315">
        <v>100</v>
      </c>
      <c r="J786" s="315">
        <v>0</v>
      </c>
      <c r="L786" s="315">
        <v>0</v>
      </c>
      <c r="N786" s="315">
        <v>26</v>
      </c>
      <c r="Q786" s="316"/>
      <c r="R786" s="315">
        <v>0</v>
      </c>
      <c r="S786" s="315">
        <v>100</v>
      </c>
      <c r="T786" s="315">
        <v>100</v>
      </c>
      <c r="U786" s="315">
        <v>100</v>
      </c>
    </row>
    <row r="787" spans="1:21" x14ac:dyDescent="0.25">
      <c r="A787" s="315" t="s">
        <v>494</v>
      </c>
      <c r="B787" s="315" t="s">
        <v>399</v>
      </c>
      <c r="D787" s="315" t="s">
        <v>397</v>
      </c>
      <c r="F787" s="315">
        <v>2</v>
      </c>
      <c r="H787" s="315">
        <v>50</v>
      </c>
      <c r="J787" s="315">
        <v>50</v>
      </c>
      <c r="L787" s="315">
        <v>0</v>
      </c>
      <c r="N787" s="315">
        <v>20</v>
      </c>
      <c r="P787" s="315">
        <v>8</v>
      </c>
      <c r="Q787" s="316"/>
      <c r="R787" s="315">
        <v>50</v>
      </c>
      <c r="S787" s="315">
        <v>50</v>
      </c>
      <c r="T787" s="315">
        <v>50</v>
      </c>
      <c r="U787" s="315">
        <v>50</v>
      </c>
    </row>
    <row r="788" spans="1:21" x14ac:dyDescent="0.25">
      <c r="A788" s="315" t="s">
        <v>494</v>
      </c>
      <c r="B788" s="315" t="s">
        <v>400</v>
      </c>
      <c r="D788" s="315" t="s">
        <v>397</v>
      </c>
      <c r="F788" s="315">
        <v>9</v>
      </c>
      <c r="H788" s="315">
        <v>89</v>
      </c>
      <c r="J788" s="315">
        <v>11</v>
      </c>
      <c r="L788" s="315">
        <v>0</v>
      </c>
      <c r="N788" s="315">
        <v>27.999999999999996</v>
      </c>
      <c r="P788" s="315">
        <v>20</v>
      </c>
      <c r="Q788" s="316"/>
      <c r="R788" s="315">
        <v>33</v>
      </c>
      <c r="S788" s="315">
        <v>78</v>
      </c>
      <c r="T788" s="315">
        <v>78</v>
      </c>
      <c r="U788" s="315">
        <v>89</v>
      </c>
    </row>
    <row r="789" spans="1:21" x14ac:dyDescent="0.25">
      <c r="A789" s="315" t="s">
        <v>494</v>
      </c>
      <c r="B789" s="315" t="s">
        <v>401</v>
      </c>
      <c r="D789" s="315" t="s">
        <v>402</v>
      </c>
      <c r="F789" s="315">
        <v>4</v>
      </c>
      <c r="H789" s="315">
        <v>50</v>
      </c>
      <c r="J789" s="315">
        <v>50</v>
      </c>
      <c r="L789" s="315">
        <v>0</v>
      </c>
      <c r="N789" s="315">
        <v>24</v>
      </c>
      <c r="P789" s="315">
        <v>8</v>
      </c>
      <c r="Q789" s="316"/>
      <c r="R789" s="315">
        <v>25</v>
      </c>
      <c r="S789" s="315">
        <v>50</v>
      </c>
      <c r="T789" s="315">
        <v>50</v>
      </c>
    </row>
    <row r="790" spans="1:21" x14ac:dyDescent="0.25">
      <c r="A790" s="315" t="s">
        <v>494</v>
      </c>
      <c r="B790" s="315" t="s">
        <v>403</v>
      </c>
      <c r="D790" s="315" t="s">
        <v>404</v>
      </c>
      <c r="F790" s="315">
        <v>4</v>
      </c>
      <c r="H790" s="315">
        <v>100</v>
      </c>
      <c r="J790" s="315">
        <v>0</v>
      </c>
      <c r="L790" s="315">
        <v>0</v>
      </c>
      <c r="N790" s="315">
        <v>24</v>
      </c>
      <c r="Q790" s="316"/>
      <c r="R790" s="315">
        <v>75</v>
      </c>
      <c r="S790" s="315">
        <v>100</v>
      </c>
    </row>
    <row r="791" spans="1:21" x14ac:dyDescent="0.25">
      <c r="A791" s="315" t="s">
        <v>494</v>
      </c>
      <c r="B791" s="315" t="s">
        <v>405</v>
      </c>
      <c r="D791" s="315" t="s">
        <v>406</v>
      </c>
      <c r="F791" s="315">
        <v>5</v>
      </c>
      <c r="H791" s="315">
        <v>60</v>
      </c>
      <c r="J791" s="315">
        <v>20</v>
      </c>
      <c r="L791" s="315">
        <v>20</v>
      </c>
      <c r="N791" s="315">
        <v>24</v>
      </c>
      <c r="P791" s="315">
        <v>8</v>
      </c>
      <c r="Q791" s="316"/>
      <c r="R791" s="315">
        <v>60</v>
      </c>
    </row>
    <row r="792" spans="1:21" x14ac:dyDescent="0.25">
      <c r="A792" s="315" t="s">
        <v>494</v>
      </c>
      <c r="B792" s="315" t="s">
        <v>407</v>
      </c>
      <c r="D792" s="315" t="s">
        <v>408</v>
      </c>
      <c r="F792" s="315">
        <v>5</v>
      </c>
      <c r="H792" s="315">
        <v>0</v>
      </c>
      <c r="J792" s="315">
        <v>0</v>
      </c>
      <c r="L792" s="315">
        <v>100</v>
      </c>
      <c r="Q792" s="316"/>
    </row>
    <row r="793" spans="1:21" x14ac:dyDescent="0.25">
      <c r="A793" s="315" t="s">
        <v>494</v>
      </c>
      <c r="B793" s="315" t="s">
        <v>410</v>
      </c>
      <c r="D793" s="315" t="s">
        <v>397</v>
      </c>
      <c r="F793" s="315">
        <v>7</v>
      </c>
      <c r="H793" s="315">
        <v>100</v>
      </c>
      <c r="J793" s="315">
        <v>0</v>
      </c>
      <c r="L793" s="315">
        <v>0</v>
      </c>
      <c r="N793" s="315">
        <v>24</v>
      </c>
      <c r="Q793" s="316"/>
      <c r="R793" s="315">
        <v>57</v>
      </c>
      <c r="S793" s="315">
        <v>100</v>
      </c>
      <c r="T793" s="315">
        <v>100</v>
      </c>
      <c r="U793" s="315">
        <v>100</v>
      </c>
    </row>
    <row r="794" spans="1:21" x14ac:dyDescent="0.25">
      <c r="A794" s="315" t="s">
        <v>494</v>
      </c>
      <c r="B794" s="315" t="s">
        <v>396</v>
      </c>
      <c r="D794" s="315" t="s">
        <v>397</v>
      </c>
      <c r="F794" s="315">
        <v>7</v>
      </c>
      <c r="H794" s="315">
        <v>71</v>
      </c>
      <c r="J794" s="315">
        <v>29</v>
      </c>
      <c r="L794" s="315">
        <v>0</v>
      </c>
      <c r="N794" s="315">
        <v>32</v>
      </c>
      <c r="P794" s="315">
        <v>14</v>
      </c>
      <c r="Q794" s="316"/>
      <c r="R794" s="315">
        <v>14</v>
      </c>
      <c r="S794" s="315">
        <v>71</v>
      </c>
      <c r="T794" s="315">
        <v>71</v>
      </c>
      <c r="U794" s="315">
        <v>71</v>
      </c>
    </row>
    <row r="795" spans="1:21" x14ac:dyDescent="0.25">
      <c r="A795" s="315" t="s">
        <v>494</v>
      </c>
      <c r="B795" s="315" t="s">
        <v>398</v>
      </c>
      <c r="D795" s="315" t="s">
        <v>397</v>
      </c>
      <c r="F795" s="315">
        <v>2</v>
      </c>
      <c r="H795" s="315">
        <v>100</v>
      </c>
      <c r="J795" s="315">
        <v>0</v>
      </c>
      <c r="L795" s="315">
        <v>0</v>
      </c>
      <c r="N795" s="315">
        <v>42</v>
      </c>
      <c r="Q795" s="316"/>
      <c r="R795" s="315">
        <v>0</v>
      </c>
      <c r="S795" s="315">
        <v>50</v>
      </c>
      <c r="T795" s="315">
        <v>100</v>
      </c>
      <c r="U795" s="315">
        <v>100</v>
      </c>
    </row>
    <row r="796" spans="1:21" x14ac:dyDescent="0.25">
      <c r="Q796" s="316"/>
    </row>
    <row r="797" spans="1:21" x14ac:dyDescent="0.25">
      <c r="Q797" s="316"/>
    </row>
    <row r="798" spans="1:21" x14ac:dyDescent="0.25">
      <c r="A798" s="322" t="s">
        <v>416</v>
      </c>
      <c r="B798" s="323" t="s">
        <v>410</v>
      </c>
      <c r="C798" s="323"/>
      <c r="D798" s="323" t="s">
        <v>397</v>
      </c>
      <c r="E798" s="323"/>
      <c r="F798" s="323">
        <v>11</v>
      </c>
      <c r="G798" s="323"/>
      <c r="H798" s="323">
        <v>100</v>
      </c>
      <c r="I798" s="323"/>
      <c r="J798" s="323">
        <v>0</v>
      </c>
      <c r="K798" s="323"/>
      <c r="L798" s="323">
        <v>0</v>
      </c>
      <c r="M798" s="323"/>
      <c r="N798" s="323">
        <v>24</v>
      </c>
      <c r="O798" s="323"/>
      <c r="P798" s="323"/>
      <c r="Q798" s="324"/>
      <c r="R798" s="323">
        <v>55</v>
      </c>
      <c r="S798" s="323">
        <v>91</v>
      </c>
      <c r="T798" s="323">
        <v>100</v>
      </c>
      <c r="U798" s="323">
        <v>100</v>
      </c>
    </row>
    <row r="799" spans="1:21" x14ac:dyDescent="0.25">
      <c r="A799" s="323"/>
      <c r="B799" s="323" t="s">
        <v>396</v>
      </c>
      <c r="C799" s="323"/>
      <c r="D799" s="323" t="s">
        <v>397</v>
      </c>
      <c r="E799" s="323"/>
      <c r="F799" s="323">
        <v>13</v>
      </c>
      <c r="G799" s="323"/>
      <c r="H799" s="323">
        <v>77</v>
      </c>
      <c r="I799" s="323"/>
      <c r="J799" s="323">
        <v>15</v>
      </c>
      <c r="K799" s="323"/>
      <c r="L799" s="323">
        <v>8</v>
      </c>
      <c r="M799" s="323"/>
      <c r="N799" s="323">
        <v>25</v>
      </c>
      <c r="O799" s="323"/>
      <c r="P799" s="323">
        <v>14</v>
      </c>
      <c r="Q799" s="324"/>
      <c r="R799" s="323">
        <v>38</v>
      </c>
      <c r="S799" s="323">
        <v>77</v>
      </c>
      <c r="T799" s="323">
        <v>77</v>
      </c>
      <c r="U799" s="323">
        <v>77</v>
      </c>
    </row>
    <row r="800" spans="1:21" x14ac:dyDescent="0.25">
      <c r="A800" s="323"/>
      <c r="B800" s="323" t="s">
        <v>398</v>
      </c>
      <c r="C800" s="323"/>
      <c r="D800" s="323" t="s">
        <v>397</v>
      </c>
      <c r="E800" s="323"/>
      <c r="F800" s="323">
        <v>5</v>
      </c>
      <c r="G800" s="323"/>
      <c r="H800" s="323">
        <v>100</v>
      </c>
      <c r="I800" s="323"/>
      <c r="J800" s="323">
        <v>0</v>
      </c>
      <c r="K800" s="323"/>
      <c r="L800" s="323">
        <v>0</v>
      </c>
      <c r="M800" s="323"/>
      <c r="N800" s="323">
        <v>36</v>
      </c>
      <c r="O800" s="323"/>
      <c r="P800" s="323"/>
      <c r="Q800" s="324"/>
      <c r="R800" s="323">
        <v>40</v>
      </c>
      <c r="S800" s="323">
        <v>60</v>
      </c>
      <c r="T800" s="323">
        <v>100</v>
      </c>
      <c r="U800" s="323">
        <v>100</v>
      </c>
    </row>
    <row r="801" spans="1:21" x14ac:dyDescent="0.25">
      <c r="A801" s="323"/>
      <c r="B801" s="323" t="s">
        <v>399</v>
      </c>
      <c r="C801" s="323"/>
      <c r="D801" s="323" t="s">
        <v>397</v>
      </c>
      <c r="E801" s="323"/>
      <c r="F801" s="323">
        <v>5</v>
      </c>
      <c r="G801" s="323"/>
      <c r="H801" s="323">
        <v>80</v>
      </c>
      <c r="I801" s="323"/>
      <c r="J801" s="323">
        <v>20</v>
      </c>
      <c r="K801" s="323"/>
      <c r="L801" s="323">
        <v>0</v>
      </c>
      <c r="M801" s="323"/>
      <c r="N801" s="323">
        <v>27.999999999999996</v>
      </c>
      <c r="O801" s="323"/>
      <c r="P801" s="323">
        <v>8</v>
      </c>
      <c r="Q801" s="324"/>
      <c r="R801" s="323">
        <v>40</v>
      </c>
      <c r="S801" s="323">
        <v>60</v>
      </c>
      <c r="T801" s="323">
        <v>60</v>
      </c>
      <c r="U801" s="323">
        <v>80</v>
      </c>
    </row>
    <row r="802" spans="1:21" x14ac:dyDescent="0.25">
      <c r="A802" s="323"/>
      <c r="B802" s="323" t="s">
        <v>400</v>
      </c>
      <c r="C802" s="323"/>
      <c r="D802" s="323" t="s">
        <v>397</v>
      </c>
      <c r="E802" s="323"/>
      <c r="F802" s="323">
        <v>11</v>
      </c>
      <c r="G802" s="323"/>
      <c r="H802" s="323">
        <v>81.999999999999986</v>
      </c>
      <c r="I802" s="323"/>
      <c r="J802" s="323">
        <v>18</v>
      </c>
      <c r="K802" s="323"/>
      <c r="L802" s="323">
        <v>0</v>
      </c>
      <c r="M802" s="323"/>
      <c r="N802" s="323">
        <v>27.999999999999996</v>
      </c>
      <c r="O802" s="323"/>
      <c r="P802" s="323">
        <v>27.999999999999996</v>
      </c>
      <c r="Q802" s="324"/>
      <c r="R802" s="323">
        <v>36</v>
      </c>
      <c r="S802" s="323">
        <v>73</v>
      </c>
      <c r="T802" s="323">
        <v>73</v>
      </c>
      <c r="U802" s="323">
        <v>81.999999999999986</v>
      </c>
    </row>
    <row r="803" spans="1:21" x14ac:dyDescent="0.25">
      <c r="A803" s="323"/>
      <c r="B803" s="323" t="s">
        <v>401</v>
      </c>
      <c r="C803" s="323"/>
      <c r="D803" s="323" t="s">
        <v>402</v>
      </c>
      <c r="E803" s="323"/>
      <c r="F803" s="323">
        <v>4</v>
      </c>
      <c r="G803" s="323"/>
      <c r="H803" s="323">
        <v>50</v>
      </c>
      <c r="I803" s="323"/>
      <c r="J803" s="323">
        <v>50</v>
      </c>
      <c r="K803" s="323"/>
      <c r="L803" s="323">
        <v>0</v>
      </c>
      <c r="M803" s="323"/>
      <c r="N803" s="323">
        <v>24</v>
      </c>
      <c r="O803" s="323"/>
      <c r="P803" s="323">
        <v>8</v>
      </c>
      <c r="Q803" s="324"/>
      <c r="R803" s="323">
        <v>25</v>
      </c>
      <c r="S803" s="323">
        <v>50</v>
      </c>
      <c r="T803" s="323">
        <v>50</v>
      </c>
      <c r="U803" s="323"/>
    </row>
    <row r="804" spans="1:21" x14ac:dyDescent="0.25">
      <c r="A804" s="323"/>
      <c r="B804" s="323" t="s">
        <v>403</v>
      </c>
      <c r="C804" s="323"/>
      <c r="D804" s="323" t="s">
        <v>404</v>
      </c>
      <c r="E804" s="323"/>
      <c r="F804" s="323">
        <v>8</v>
      </c>
      <c r="G804" s="323"/>
      <c r="H804" s="323">
        <v>88.000000000000014</v>
      </c>
      <c r="I804" s="323"/>
      <c r="J804" s="323">
        <v>0</v>
      </c>
      <c r="K804" s="323"/>
      <c r="L804" s="323">
        <v>13</v>
      </c>
      <c r="M804" s="323"/>
      <c r="N804" s="323">
        <v>24</v>
      </c>
      <c r="O804" s="323"/>
      <c r="P804" s="323"/>
      <c r="Q804" s="324"/>
      <c r="R804" s="323">
        <v>63</v>
      </c>
      <c r="S804" s="323">
        <v>88.000000000000014</v>
      </c>
      <c r="T804" s="323"/>
      <c r="U804" s="323"/>
    </row>
    <row r="805" spans="1:21" x14ac:dyDescent="0.25">
      <c r="A805" s="323"/>
      <c r="B805" s="323" t="s">
        <v>405</v>
      </c>
      <c r="C805" s="323"/>
      <c r="D805" s="323" t="s">
        <v>406</v>
      </c>
      <c r="E805" s="323"/>
      <c r="F805" s="323">
        <v>6</v>
      </c>
      <c r="G805" s="323"/>
      <c r="H805" s="323">
        <v>50</v>
      </c>
      <c r="I805" s="323"/>
      <c r="J805" s="323">
        <v>17</v>
      </c>
      <c r="K805" s="323"/>
      <c r="L805" s="323">
        <v>33</v>
      </c>
      <c r="M805" s="323"/>
      <c r="N805" s="323">
        <v>24</v>
      </c>
      <c r="O805" s="323"/>
      <c r="P805" s="323">
        <v>8</v>
      </c>
      <c r="Q805" s="324"/>
      <c r="R805" s="323">
        <v>50</v>
      </c>
      <c r="S805" s="323"/>
      <c r="T805" s="323"/>
      <c r="U805" s="323"/>
    </row>
    <row r="806" spans="1:21" x14ac:dyDescent="0.25">
      <c r="A806" s="323"/>
      <c r="B806" s="323" t="s">
        <v>407</v>
      </c>
      <c r="C806" s="323"/>
      <c r="D806" s="323" t="s">
        <v>408</v>
      </c>
      <c r="E806" s="323"/>
      <c r="F806" s="323">
        <v>6</v>
      </c>
      <c r="G806" s="323"/>
      <c r="H806" s="323">
        <v>0</v>
      </c>
      <c r="I806" s="323"/>
      <c r="J806" s="323">
        <v>0</v>
      </c>
      <c r="K806" s="323"/>
      <c r="L806" s="323">
        <v>100</v>
      </c>
      <c r="M806" s="323"/>
      <c r="N806" s="323"/>
      <c r="O806" s="323"/>
      <c r="P806" s="323"/>
      <c r="Q806" s="324"/>
      <c r="R806" s="323"/>
      <c r="S806" s="323"/>
      <c r="T806" s="323"/>
      <c r="U806" s="323"/>
    </row>
    <row r="807" spans="1:21" x14ac:dyDescent="0.25">
      <c r="A807" s="323"/>
      <c r="B807" s="323"/>
      <c r="C807" s="323"/>
      <c r="D807" s="323"/>
      <c r="E807" s="323"/>
      <c r="F807" s="323"/>
      <c r="G807" s="323"/>
      <c r="H807" s="323"/>
      <c r="I807" s="323"/>
      <c r="J807" s="323"/>
      <c r="K807" s="323"/>
      <c r="L807" s="323"/>
      <c r="M807" s="323"/>
      <c r="N807" s="323"/>
      <c r="O807" s="323"/>
      <c r="P807" s="323"/>
      <c r="Q807" s="324"/>
      <c r="R807" s="323"/>
      <c r="S807" s="323"/>
      <c r="T807" s="323"/>
      <c r="U807" s="323"/>
    </row>
    <row r="808" spans="1:21" ht="14.5" x14ac:dyDescent="0.35">
      <c r="A808" s="321" t="s">
        <v>64</v>
      </c>
      <c r="Q808" s="316"/>
    </row>
    <row r="809" spans="1:21" x14ac:dyDescent="0.25">
      <c r="A809" s="315" t="s">
        <v>495</v>
      </c>
      <c r="B809" s="315" t="s">
        <v>399</v>
      </c>
      <c r="D809" s="315" t="s">
        <v>397</v>
      </c>
      <c r="F809" s="315">
        <v>3</v>
      </c>
      <c r="H809" s="315">
        <v>0</v>
      </c>
      <c r="J809" s="315">
        <v>67</v>
      </c>
      <c r="L809" s="315">
        <v>33</v>
      </c>
      <c r="P809" s="315">
        <v>16</v>
      </c>
      <c r="Q809" s="316"/>
      <c r="R809" s="315">
        <v>0</v>
      </c>
      <c r="S809" s="315">
        <v>0</v>
      </c>
      <c r="T809" s="315">
        <v>0</v>
      </c>
      <c r="U809" s="315">
        <v>0</v>
      </c>
    </row>
    <row r="810" spans="1:21" x14ac:dyDescent="0.25">
      <c r="A810" s="315" t="s">
        <v>495</v>
      </c>
      <c r="B810" s="315" t="s">
        <v>403</v>
      </c>
      <c r="D810" s="315" t="s">
        <v>404</v>
      </c>
      <c r="F810" s="315">
        <v>1</v>
      </c>
      <c r="H810" s="315">
        <v>0</v>
      </c>
      <c r="J810" s="315">
        <v>100</v>
      </c>
      <c r="L810" s="315">
        <v>0</v>
      </c>
      <c r="P810" s="315">
        <v>12</v>
      </c>
      <c r="Q810" s="316"/>
      <c r="R810" s="315">
        <v>0</v>
      </c>
      <c r="S810" s="315">
        <v>0</v>
      </c>
    </row>
    <row r="811" spans="1:21" x14ac:dyDescent="0.25">
      <c r="A811" s="315" t="s">
        <v>495</v>
      </c>
      <c r="B811" s="315" t="s">
        <v>407</v>
      </c>
      <c r="D811" s="315" t="s">
        <v>408</v>
      </c>
      <c r="F811" s="315">
        <v>11</v>
      </c>
      <c r="H811" s="315">
        <v>0</v>
      </c>
      <c r="J811" s="315">
        <v>0</v>
      </c>
      <c r="L811" s="315">
        <v>100</v>
      </c>
      <c r="Q811" s="316"/>
    </row>
    <row r="812" spans="1:21" x14ac:dyDescent="0.25">
      <c r="Q812" s="316"/>
    </row>
    <row r="813" spans="1:21" x14ac:dyDescent="0.25">
      <c r="A813" s="315" t="s">
        <v>64</v>
      </c>
      <c r="B813" s="315" t="s">
        <v>410</v>
      </c>
      <c r="D813" s="315" t="s">
        <v>397</v>
      </c>
      <c r="F813" s="315">
        <v>11</v>
      </c>
      <c r="H813" s="315">
        <v>55</v>
      </c>
      <c r="J813" s="315">
        <v>18</v>
      </c>
      <c r="L813" s="315">
        <v>27.000000000000004</v>
      </c>
      <c r="N813" s="315">
        <v>30</v>
      </c>
      <c r="P813" s="315">
        <v>10</v>
      </c>
      <c r="Q813" s="316"/>
      <c r="R813" s="315">
        <v>18</v>
      </c>
      <c r="S813" s="315">
        <v>36</v>
      </c>
      <c r="T813" s="315">
        <v>45</v>
      </c>
      <c r="U813" s="315">
        <v>55</v>
      </c>
    </row>
    <row r="814" spans="1:21" x14ac:dyDescent="0.25">
      <c r="A814" s="315" t="s">
        <v>64</v>
      </c>
      <c r="B814" s="315" t="s">
        <v>396</v>
      </c>
      <c r="D814" s="315" t="s">
        <v>397</v>
      </c>
      <c r="F814" s="315">
        <v>6</v>
      </c>
      <c r="H814" s="315">
        <v>33</v>
      </c>
      <c r="J814" s="315">
        <v>17</v>
      </c>
      <c r="L814" s="315">
        <v>50</v>
      </c>
      <c r="N814" s="315">
        <v>42</v>
      </c>
      <c r="P814" s="315">
        <v>16</v>
      </c>
      <c r="Q814" s="316"/>
      <c r="R814" s="315">
        <v>17</v>
      </c>
      <c r="S814" s="315">
        <v>17</v>
      </c>
      <c r="T814" s="315">
        <v>17</v>
      </c>
      <c r="U814" s="315">
        <v>33</v>
      </c>
    </row>
    <row r="815" spans="1:21" x14ac:dyDescent="0.25">
      <c r="A815" s="315" t="s">
        <v>64</v>
      </c>
      <c r="B815" s="315" t="s">
        <v>398</v>
      </c>
      <c r="D815" s="315" t="s">
        <v>397</v>
      </c>
      <c r="F815" s="315">
        <v>13</v>
      </c>
      <c r="H815" s="315">
        <v>54.000000000000007</v>
      </c>
      <c r="J815" s="315">
        <v>22.999999999999996</v>
      </c>
      <c r="L815" s="315">
        <v>22.999999999999996</v>
      </c>
      <c r="N815" s="315">
        <v>44.000000000000007</v>
      </c>
      <c r="P815" s="315">
        <v>17</v>
      </c>
      <c r="Q815" s="316"/>
      <c r="R815" s="315">
        <v>0</v>
      </c>
      <c r="S815" s="315">
        <v>22.999999999999996</v>
      </c>
      <c r="T815" s="315">
        <v>31</v>
      </c>
      <c r="U815" s="315">
        <v>54.000000000000007</v>
      </c>
    </row>
    <row r="816" spans="1:21" x14ac:dyDescent="0.25">
      <c r="A816" s="315" t="s">
        <v>64</v>
      </c>
      <c r="B816" s="315" t="s">
        <v>399</v>
      </c>
      <c r="D816" s="315" t="s">
        <v>397</v>
      </c>
      <c r="F816" s="315">
        <v>16</v>
      </c>
      <c r="H816" s="315">
        <v>38</v>
      </c>
      <c r="J816" s="315">
        <v>19</v>
      </c>
      <c r="L816" s="315">
        <v>44.000000000000007</v>
      </c>
      <c r="N816" s="315">
        <v>42</v>
      </c>
      <c r="P816" s="315">
        <v>15</v>
      </c>
      <c r="Q816" s="316"/>
      <c r="R816" s="315">
        <v>6</v>
      </c>
      <c r="S816" s="315">
        <v>13</v>
      </c>
      <c r="T816" s="315">
        <v>38</v>
      </c>
      <c r="U816" s="315">
        <v>38</v>
      </c>
    </row>
    <row r="817" spans="1:21" x14ac:dyDescent="0.25">
      <c r="A817" s="315" t="s">
        <v>64</v>
      </c>
      <c r="B817" s="315" t="s">
        <v>400</v>
      </c>
      <c r="D817" s="315" t="s">
        <v>397</v>
      </c>
      <c r="F817" s="315">
        <v>12</v>
      </c>
      <c r="H817" s="315">
        <v>58</v>
      </c>
      <c r="J817" s="315">
        <v>17</v>
      </c>
      <c r="L817" s="315">
        <v>25</v>
      </c>
      <c r="N817" s="315">
        <v>44.000000000000007</v>
      </c>
      <c r="P817" s="315">
        <v>4</v>
      </c>
      <c r="Q817" s="316"/>
      <c r="R817" s="315">
        <v>0</v>
      </c>
      <c r="S817" s="315">
        <v>25</v>
      </c>
      <c r="T817" s="315">
        <v>50</v>
      </c>
      <c r="U817" s="315">
        <v>58</v>
      </c>
    </row>
    <row r="818" spans="1:21" x14ac:dyDescent="0.25">
      <c r="A818" s="315" t="s">
        <v>64</v>
      </c>
      <c r="B818" s="315" t="s">
        <v>401</v>
      </c>
      <c r="D818" s="315" t="s">
        <v>402</v>
      </c>
      <c r="F818" s="315">
        <v>10</v>
      </c>
      <c r="H818" s="315">
        <v>30</v>
      </c>
      <c r="J818" s="315">
        <v>40</v>
      </c>
      <c r="L818" s="315">
        <v>30</v>
      </c>
      <c r="N818" s="315">
        <v>48</v>
      </c>
      <c r="P818" s="315">
        <v>13</v>
      </c>
      <c r="Q818" s="316"/>
      <c r="R818" s="315">
        <v>0</v>
      </c>
      <c r="S818" s="315">
        <v>0</v>
      </c>
      <c r="T818" s="315">
        <v>30</v>
      </c>
    </row>
    <row r="819" spans="1:21" x14ac:dyDescent="0.25">
      <c r="A819" s="315" t="s">
        <v>64</v>
      </c>
      <c r="B819" s="315" t="s">
        <v>403</v>
      </c>
      <c r="D819" s="315" t="s">
        <v>404</v>
      </c>
      <c r="F819" s="315">
        <v>14</v>
      </c>
      <c r="H819" s="315">
        <v>14</v>
      </c>
      <c r="J819" s="315">
        <v>29</v>
      </c>
      <c r="L819" s="315">
        <v>57</v>
      </c>
      <c r="N819" s="315">
        <v>27.999999999999996</v>
      </c>
      <c r="P819" s="315">
        <v>17</v>
      </c>
      <c r="Q819" s="316"/>
      <c r="R819" s="315">
        <v>7</v>
      </c>
      <c r="S819" s="315">
        <v>14</v>
      </c>
    </row>
    <row r="820" spans="1:21" x14ac:dyDescent="0.25">
      <c r="A820" s="315" t="s">
        <v>64</v>
      </c>
      <c r="B820" s="315" t="s">
        <v>405</v>
      </c>
      <c r="D820" s="315" t="s">
        <v>406</v>
      </c>
      <c r="F820" s="315">
        <v>14</v>
      </c>
      <c r="H820" s="315">
        <v>14</v>
      </c>
      <c r="J820" s="315">
        <v>0</v>
      </c>
      <c r="L820" s="315">
        <v>86</v>
      </c>
      <c r="N820" s="315">
        <v>12</v>
      </c>
      <c r="Q820" s="316"/>
      <c r="R820" s="315">
        <v>14</v>
      </c>
    </row>
    <row r="821" spans="1:21" x14ac:dyDescent="0.25">
      <c r="A821" s="315" t="s">
        <v>64</v>
      </c>
      <c r="B821" s="315" t="s">
        <v>407</v>
      </c>
      <c r="D821" s="315" t="s">
        <v>408</v>
      </c>
      <c r="F821" s="315">
        <v>11</v>
      </c>
      <c r="H821" s="315">
        <v>0</v>
      </c>
      <c r="J821" s="315">
        <v>27.000000000000004</v>
      </c>
      <c r="L821" s="315">
        <v>73</v>
      </c>
      <c r="P821" s="315">
        <v>7</v>
      </c>
      <c r="Q821" s="316"/>
    </row>
    <row r="822" spans="1:21" x14ac:dyDescent="0.25">
      <c r="Q822" s="316"/>
    </row>
    <row r="823" spans="1:21" x14ac:dyDescent="0.25">
      <c r="A823" s="322" t="s">
        <v>416</v>
      </c>
      <c r="B823" s="323" t="s">
        <v>410</v>
      </c>
      <c r="C823" s="323"/>
      <c r="D823" s="323" t="s">
        <v>397</v>
      </c>
      <c r="E823" s="323"/>
      <c r="F823" s="323">
        <v>11</v>
      </c>
      <c r="G823" s="323"/>
      <c r="H823" s="323">
        <v>55</v>
      </c>
      <c r="I823" s="323"/>
      <c r="J823" s="323">
        <v>18</v>
      </c>
      <c r="K823" s="323"/>
      <c r="L823" s="323">
        <v>27.000000000000004</v>
      </c>
      <c r="M823" s="323"/>
      <c r="N823" s="323">
        <v>30</v>
      </c>
      <c r="O823" s="323"/>
      <c r="P823" s="323">
        <v>10</v>
      </c>
      <c r="Q823" s="324"/>
      <c r="R823" s="323">
        <v>18</v>
      </c>
      <c r="S823" s="323">
        <v>36</v>
      </c>
      <c r="T823" s="323">
        <v>45</v>
      </c>
      <c r="U823" s="323">
        <v>55</v>
      </c>
    </row>
    <row r="824" spans="1:21" x14ac:dyDescent="0.25">
      <c r="A824" s="323"/>
      <c r="B824" s="323" t="s">
        <v>396</v>
      </c>
      <c r="C824" s="323"/>
      <c r="D824" s="323" t="s">
        <v>397</v>
      </c>
      <c r="E824" s="323"/>
      <c r="F824" s="323">
        <v>6</v>
      </c>
      <c r="G824" s="323"/>
      <c r="H824" s="323">
        <v>33</v>
      </c>
      <c r="I824" s="323"/>
      <c r="J824" s="323">
        <v>17</v>
      </c>
      <c r="K824" s="323"/>
      <c r="L824" s="323">
        <v>50</v>
      </c>
      <c r="M824" s="323"/>
      <c r="N824" s="323">
        <v>42</v>
      </c>
      <c r="O824" s="323"/>
      <c r="P824" s="323">
        <v>16</v>
      </c>
      <c r="Q824" s="324"/>
      <c r="R824" s="323">
        <v>17</v>
      </c>
      <c r="S824" s="323">
        <v>17</v>
      </c>
      <c r="T824" s="323">
        <v>17</v>
      </c>
      <c r="U824" s="323">
        <v>33</v>
      </c>
    </row>
    <row r="825" spans="1:21" x14ac:dyDescent="0.25">
      <c r="A825" s="323"/>
      <c r="B825" s="323" t="s">
        <v>398</v>
      </c>
      <c r="C825" s="323"/>
      <c r="D825" s="323" t="s">
        <v>397</v>
      </c>
      <c r="E825" s="323"/>
      <c r="F825" s="323">
        <v>13</v>
      </c>
      <c r="G825" s="323"/>
      <c r="H825" s="323">
        <v>54.000000000000007</v>
      </c>
      <c r="I825" s="323"/>
      <c r="J825" s="323">
        <v>22.999999999999996</v>
      </c>
      <c r="K825" s="323"/>
      <c r="L825" s="323">
        <v>22.999999999999996</v>
      </c>
      <c r="M825" s="323"/>
      <c r="N825" s="323">
        <v>44.000000000000007</v>
      </c>
      <c r="O825" s="323"/>
      <c r="P825" s="323">
        <v>17</v>
      </c>
      <c r="Q825" s="324"/>
      <c r="R825" s="323">
        <v>0</v>
      </c>
      <c r="S825" s="323">
        <v>22.999999999999996</v>
      </c>
      <c r="T825" s="323">
        <v>31</v>
      </c>
      <c r="U825" s="323">
        <v>54.000000000000007</v>
      </c>
    </row>
    <row r="826" spans="1:21" x14ac:dyDescent="0.25">
      <c r="A826" s="323"/>
      <c r="B826" s="323" t="s">
        <v>399</v>
      </c>
      <c r="C826" s="323"/>
      <c r="D826" s="323" t="s">
        <v>397</v>
      </c>
      <c r="E826" s="323"/>
      <c r="F826" s="323">
        <v>19</v>
      </c>
      <c r="G826" s="323"/>
      <c r="H826" s="323">
        <v>32</v>
      </c>
      <c r="I826" s="323"/>
      <c r="J826" s="323">
        <v>26</v>
      </c>
      <c r="K826" s="323"/>
      <c r="L826" s="323">
        <v>42</v>
      </c>
      <c r="M826" s="323"/>
      <c r="N826" s="323">
        <v>42</v>
      </c>
      <c r="O826" s="323"/>
      <c r="P826" s="323">
        <v>15</v>
      </c>
      <c r="Q826" s="324"/>
      <c r="R826" s="323">
        <v>5</v>
      </c>
      <c r="S826" s="323">
        <v>11</v>
      </c>
      <c r="T826" s="323">
        <v>32</v>
      </c>
      <c r="U826" s="323">
        <v>32</v>
      </c>
    </row>
    <row r="827" spans="1:21" x14ac:dyDescent="0.25">
      <c r="A827" s="323"/>
      <c r="B827" s="323" t="s">
        <v>400</v>
      </c>
      <c r="C827" s="323"/>
      <c r="D827" s="323" t="s">
        <v>397</v>
      </c>
      <c r="E827" s="323"/>
      <c r="F827" s="323">
        <v>12</v>
      </c>
      <c r="G827" s="323"/>
      <c r="H827" s="323">
        <v>58</v>
      </c>
      <c r="I827" s="323"/>
      <c r="J827" s="323">
        <v>17</v>
      </c>
      <c r="K827" s="323"/>
      <c r="L827" s="323">
        <v>25</v>
      </c>
      <c r="M827" s="323"/>
      <c r="N827" s="323">
        <v>44.000000000000007</v>
      </c>
      <c r="O827" s="323"/>
      <c r="P827" s="323">
        <v>4</v>
      </c>
      <c r="Q827" s="324"/>
      <c r="R827" s="323">
        <v>0</v>
      </c>
      <c r="S827" s="323">
        <v>25</v>
      </c>
      <c r="T827" s="323">
        <v>50</v>
      </c>
      <c r="U827" s="323">
        <v>58</v>
      </c>
    </row>
    <row r="828" spans="1:21" x14ac:dyDescent="0.25">
      <c r="A828" s="323"/>
      <c r="B828" s="323" t="s">
        <v>401</v>
      </c>
      <c r="C828" s="323"/>
      <c r="D828" s="323" t="s">
        <v>402</v>
      </c>
      <c r="E828" s="323"/>
      <c r="F828" s="323">
        <v>10</v>
      </c>
      <c r="G828" s="323"/>
      <c r="H828" s="323">
        <v>30</v>
      </c>
      <c r="I828" s="323"/>
      <c r="J828" s="323">
        <v>40</v>
      </c>
      <c r="K828" s="323"/>
      <c r="L828" s="323">
        <v>30</v>
      </c>
      <c r="M828" s="323"/>
      <c r="N828" s="323">
        <v>48</v>
      </c>
      <c r="O828" s="323"/>
      <c r="P828" s="323">
        <v>13</v>
      </c>
      <c r="Q828" s="324"/>
      <c r="R828" s="323">
        <v>0</v>
      </c>
      <c r="S828" s="323">
        <v>0</v>
      </c>
      <c r="T828" s="323">
        <v>30</v>
      </c>
      <c r="U828" s="323"/>
    </row>
    <row r="829" spans="1:21" x14ac:dyDescent="0.25">
      <c r="A829" s="323"/>
      <c r="B829" s="323" t="s">
        <v>403</v>
      </c>
      <c r="C829" s="323"/>
      <c r="D829" s="323" t="s">
        <v>404</v>
      </c>
      <c r="E829" s="323"/>
      <c r="F829" s="323">
        <v>15</v>
      </c>
      <c r="G829" s="323"/>
      <c r="H829" s="323">
        <v>13</v>
      </c>
      <c r="I829" s="323"/>
      <c r="J829" s="323">
        <v>33</v>
      </c>
      <c r="K829" s="323"/>
      <c r="L829" s="323">
        <v>53</v>
      </c>
      <c r="M829" s="323"/>
      <c r="N829" s="323">
        <v>27.999999999999996</v>
      </c>
      <c r="O829" s="323"/>
      <c r="P829" s="323">
        <v>16</v>
      </c>
      <c r="Q829" s="324"/>
      <c r="R829" s="323">
        <v>7</v>
      </c>
      <c r="S829" s="323">
        <v>13</v>
      </c>
      <c r="T829" s="323"/>
      <c r="U829" s="323"/>
    </row>
    <row r="830" spans="1:21" x14ac:dyDescent="0.25">
      <c r="A830" s="323"/>
      <c r="B830" s="323" t="s">
        <v>405</v>
      </c>
      <c r="C830" s="323"/>
      <c r="D830" s="323" t="s">
        <v>406</v>
      </c>
      <c r="E830" s="323"/>
      <c r="F830" s="323">
        <v>14</v>
      </c>
      <c r="G830" s="323"/>
      <c r="H830" s="323">
        <v>14</v>
      </c>
      <c r="I830" s="323"/>
      <c r="J830" s="323">
        <v>0</v>
      </c>
      <c r="K830" s="323"/>
      <c r="L830" s="323">
        <v>86</v>
      </c>
      <c r="M830" s="323"/>
      <c r="N830" s="323">
        <v>12</v>
      </c>
      <c r="O830" s="323"/>
      <c r="P830" s="323"/>
      <c r="Q830" s="324"/>
      <c r="R830" s="323">
        <v>14</v>
      </c>
      <c r="S830" s="323"/>
      <c r="T830" s="323"/>
      <c r="U830" s="323"/>
    </row>
    <row r="831" spans="1:21" x14ac:dyDescent="0.25">
      <c r="A831" s="323"/>
      <c r="B831" s="323" t="s">
        <v>407</v>
      </c>
      <c r="C831" s="323"/>
      <c r="D831" s="323" t="s">
        <v>408</v>
      </c>
      <c r="E831" s="323"/>
      <c r="F831" s="323">
        <v>22.000000000000004</v>
      </c>
      <c r="G831" s="323"/>
      <c r="H831" s="323">
        <v>0</v>
      </c>
      <c r="I831" s="323"/>
      <c r="J831" s="323">
        <v>14</v>
      </c>
      <c r="K831" s="323"/>
      <c r="L831" s="323">
        <v>86</v>
      </c>
      <c r="M831" s="323"/>
      <c r="N831" s="323"/>
      <c r="O831" s="323"/>
      <c r="P831" s="323">
        <v>7</v>
      </c>
      <c r="Q831" s="324"/>
      <c r="R831" s="323"/>
      <c r="S831" s="323"/>
      <c r="T831" s="323"/>
      <c r="U831" s="323"/>
    </row>
    <row r="832" spans="1:21" x14ac:dyDescent="0.25">
      <c r="A832" s="323"/>
      <c r="B832" s="323"/>
      <c r="C832" s="323"/>
      <c r="D832" s="323"/>
      <c r="E832" s="323"/>
      <c r="F832" s="323"/>
      <c r="G832" s="323"/>
      <c r="H832" s="323"/>
      <c r="I832" s="323"/>
      <c r="J832" s="323"/>
      <c r="K832" s="323"/>
      <c r="L832" s="323"/>
      <c r="M832" s="323"/>
      <c r="N832" s="323"/>
      <c r="O832" s="323"/>
      <c r="P832" s="323"/>
      <c r="Q832" s="324"/>
      <c r="R832" s="323"/>
      <c r="S832" s="323"/>
      <c r="T832" s="323"/>
      <c r="U832" s="323"/>
    </row>
    <row r="833" spans="1:21" ht="14.5" x14ac:dyDescent="0.35">
      <c r="A833" s="321" t="s">
        <v>23</v>
      </c>
      <c r="Q833" s="316"/>
    </row>
    <row r="834" spans="1:21" x14ac:dyDescent="0.25">
      <c r="A834" s="315" t="s">
        <v>23</v>
      </c>
      <c r="B834" s="315" t="s">
        <v>410</v>
      </c>
      <c r="D834" s="315" t="s">
        <v>397</v>
      </c>
      <c r="F834" s="315">
        <v>3</v>
      </c>
      <c r="H834" s="315">
        <v>100</v>
      </c>
      <c r="J834" s="315">
        <v>0</v>
      </c>
      <c r="L834" s="315">
        <v>0</v>
      </c>
      <c r="N834" s="315">
        <v>32</v>
      </c>
      <c r="Q834" s="316"/>
      <c r="R834" s="315">
        <v>33</v>
      </c>
      <c r="S834" s="315">
        <v>67</v>
      </c>
      <c r="T834" s="315">
        <v>67</v>
      </c>
      <c r="U834" s="315">
        <v>100</v>
      </c>
    </row>
    <row r="835" spans="1:21" x14ac:dyDescent="0.25">
      <c r="A835" s="315" t="s">
        <v>23</v>
      </c>
      <c r="B835" s="315" t="s">
        <v>396</v>
      </c>
      <c r="D835" s="315" t="s">
        <v>397</v>
      </c>
      <c r="F835" s="315">
        <v>3</v>
      </c>
      <c r="H835" s="315">
        <v>100</v>
      </c>
      <c r="J835" s="315">
        <v>0</v>
      </c>
      <c r="L835" s="315">
        <v>0</v>
      </c>
      <c r="N835" s="315">
        <v>24</v>
      </c>
      <c r="Q835" s="316"/>
      <c r="R835" s="315">
        <v>100</v>
      </c>
      <c r="S835" s="315">
        <v>100</v>
      </c>
      <c r="T835" s="315">
        <v>100</v>
      </c>
      <c r="U835" s="315">
        <v>100</v>
      </c>
    </row>
    <row r="836" spans="1:21" x14ac:dyDescent="0.25">
      <c r="A836" s="315" t="s">
        <v>23</v>
      </c>
      <c r="B836" s="315" t="s">
        <v>398</v>
      </c>
      <c r="D836" s="315" t="s">
        <v>397</v>
      </c>
      <c r="F836" s="315">
        <v>2</v>
      </c>
      <c r="H836" s="315">
        <v>50</v>
      </c>
      <c r="J836" s="315">
        <v>50</v>
      </c>
      <c r="L836" s="315">
        <v>0</v>
      </c>
      <c r="N836" s="315">
        <v>44.000000000000007</v>
      </c>
      <c r="P836" s="315">
        <v>20</v>
      </c>
      <c r="Q836" s="316"/>
      <c r="R836" s="315">
        <v>0</v>
      </c>
      <c r="S836" s="315">
        <v>0</v>
      </c>
      <c r="T836" s="315">
        <v>50</v>
      </c>
      <c r="U836" s="315">
        <v>50</v>
      </c>
    </row>
    <row r="837" spans="1:21" x14ac:dyDescent="0.25">
      <c r="A837" s="315" t="s">
        <v>23</v>
      </c>
      <c r="B837" s="315" t="s">
        <v>400</v>
      </c>
      <c r="D837" s="315" t="s">
        <v>397</v>
      </c>
      <c r="F837" s="315">
        <v>3</v>
      </c>
      <c r="H837" s="315">
        <v>100</v>
      </c>
      <c r="J837" s="315">
        <v>0</v>
      </c>
      <c r="L837" s="315">
        <v>0</v>
      </c>
      <c r="N837" s="315">
        <v>24</v>
      </c>
      <c r="Q837" s="316"/>
      <c r="R837" s="315">
        <v>67</v>
      </c>
      <c r="S837" s="315">
        <v>100</v>
      </c>
      <c r="T837" s="315">
        <v>100</v>
      </c>
      <c r="U837" s="315">
        <v>100</v>
      </c>
    </row>
    <row r="838" spans="1:21" x14ac:dyDescent="0.25">
      <c r="A838" s="315" t="s">
        <v>23</v>
      </c>
      <c r="B838" s="315" t="s">
        <v>401</v>
      </c>
      <c r="D838" s="315" t="s">
        <v>402</v>
      </c>
      <c r="F838" s="315">
        <v>3</v>
      </c>
      <c r="H838" s="315">
        <v>100</v>
      </c>
      <c r="J838" s="315">
        <v>0</v>
      </c>
      <c r="L838" s="315">
        <v>0</v>
      </c>
      <c r="N838" s="315">
        <v>32</v>
      </c>
      <c r="Q838" s="316"/>
      <c r="R838" s="315">
        <v>0</v>
      </c>
      <c r="S838" s="315">
        <v>67</v>
      </c>
      <c r="T838" s="315">
        <v>100</v>
      </c>
    </row>
    <row r="839" spans="1:21" x14ac:dyDescent="0.25">
      <c r="A839" s="315" t="s">
        <v>23</v>
      </c>
      <c r="B839" s="315" t="s">
        <v>403</v>
      </c>
      <c r="D839" s="315" t="s">
        <v>404</v>
      </c>
      <c r="F839" s="315">
        <v>5</v>
      </c>
      <c r="H839" s="315">
        <v>80</v>
      </c>
      <c r="J839" s="315">
        <v>0</v>
      </c>
      <c r="L839" s="315">
        <v>40</v>
      </c>
      <c r="N839" s="315">
        <v>22.000000000000004</v>
      </c>
      <c r="Q839" s="316"/>
      <c r="R839" s="315">
        <v>60</v>
      </c>
      <c r="S839" s="315">
        <v>80</v>
      </c>
    </row>
    <row r="840" spans="1:21" x14ac:dyDescent="0.25">
      <c r="A840" s="315" t="s">
        <v>23</v>
      </c>
      <c r="B840" s="315" t="s">
        <v>405</v>
      </c>
      <c r="D840" s="315" t="s">
        <v>406</v>
      </c>
      <c r="F840" s="315">
        <v>2</v>
      </c>
      <c r="H840" s="315">
        <v>50</v>
      </c>
      <c r="J840" s="315">
        <v>0</v>
      </c>
      <c r="L840" s="315">
        <v>50</v>
      </c>
      <c r="N840" s="315">
        <v>24</v>
      </c>
      <c r="Q840" s="316"/>
      <c r="R840" s="315">
        <v>50</v>
      </c>
    </row>
    <row r="841" spans="1:21" x14ac:dyDescent="0.25">
      <c r="A841" s="315" t="s">
        <v>23</v>
      </c>
      <c r="B841" s="315" t="s">
        <v>407</v>
      </c>
      <c r="D841" s="315" t="s">
        <v>408</v>
      </c>
      <c r="F841" s="315">
        <v>5</v>
      </c>
      <c r="H841" s="315">
        <v>0</v>
      </c>
      <c r="J841" s="315">
        <v>0</v>
      </c>
      <c r="L841" s="315">
        <v>100</v>
      </c>
      <c r="Q841" s="316"/>
    </row>
    <row r="842" spans="1:21" x14ac:dyDescent="0.25">
      <c r="Q842" s="316"/>
    </row>
    <row r="843" spans="1:21" x14ac:dyDescent="0.25">
      <c r="A843" s="322" t="s">
        <v>416</v>
      </c>
      <c r="B843" s="323" t="s">
        <v>410</v>
      </c>
      <c r="C843" s="323"/>
      <c r="D843" s="323" t="s">
        <v>397</v>
      </c>
      <c r="E843" s="323"/>
      <c r="F843" s="323">
        <v>3</v>
      </c>
      <c r="G843" s="323"/>
      <c r="H843" s="323">
        <v>100</v>
      </c>
      <c r="I843" s="323"/>
      <c r="J843" s="323">
        <v>0</v>
      </c>
      <c r="K843" s="323"/>
      <c r="L843" s="323">
        <v>0</v>
      </c>
      <c r="M843" s="323"/>
      <c r="N843" s="323">
        <v>32</v>
      </c>
      <c r="O843" s="323"/>
      <c r="P843" s="323"/>
      <c r="Q843" s="324"/>
      <c r="R843" s="323">
        <v>33</v>
      </c>
      <c r="S843" s="323">
        <v>67</v>
      </c>
      <c r="T843" s="323">
        <v>67</v>
      </c>
      <c r="U843" s="323">
        <v>100</v>
      </c>
    </row>
    <row r="844" spans="1:21" x14ac:dyDescent="0.25">
      <c r="A844" s="323"/>
      <c r="B844" s="323" t="s">
        <v>396</v>
      </c>
      <c r="C844" s="323"/>
      <c r="D844" s="323" t="s">
        <v>397</v>
      </c>
      <c r="E844" s="323"/>
      <c r="F844" s="323">
        <v>3</v>
      </c>
      <c r="G844" s="323"/>
      <c r="H844" s="323">
        <v>100</v>
      </c>
      <c r="I844" s="323"/>
      <c r="J844" s="323">
        <v>0</v>
      </c>
      <c r="K844" s="323"/>
      <c r="L844" s="323">
        <v>0</v>
      </c>
      <c r="M844" s="323"/>
      <c r="N844" s="323">
        <v>24</v>
      </c>
      <c r="O844" s="323"/>
      <c r="P844" s="323"/>
      <c r="Q844" s="324"/>
      <c r="R844" s="323">
        <v>100</v>
      </c>
      <c r="S844" s="323">
        <v>100</v>
      </c>
      <c r="T844" s="323">
        <v>100</v>
      </c>
      <c r="U844" s="323">
        <v>100</v>
      </c>
    </row>
    <row r="845" spans="1:21" x14ac:dyDescent="0.25">
      <c r="A845" s="323"/>
      <c r="B845" s="323" t="s">
        <v>398</v>
      </c>
      <c r="C845" s="323"/>
      <c r="D845" s="323" t="s">
        <v>397</v>
      </c>
      <c r="E845" s="323"/>
      <c r="F845" s="323">
        <v>2</v>
      </c>
      <c r="G845" s="323"/>
      <c r="H845" s="323">
        <v>50</v>
      </c>
      <c r="I845" s="323"/>
      <c r="J845" s="323">
        <v>50</v>
      </c>
      <c r="K845" s="323"/>
      <c r="L845" s="323">
        <v>0</v>
      </c>
      <c r="M845" s="323"/>
      <c r="N845" s="323">
        <v>44.000000000000007</v>
      </c>
      <c r="O845" s="323"/>
      <c r="P845" s="323">
        <v>20</v>
      </c>
      <c r="Q845" s="324"/>
      <c r="R845" s="323">
        <v>0</v>
      </c>
      <c r="S845" s="323">
        <v>0</v>
      </c>
      <c r="T845" s="323">
        <v>50</v>
      </c>
      <c r="U845" s="323">
        <v>50</v>
      </c>
    </row>
    <row r="846" spans="1:21" x14ac:dyDescent="0.25">
      <c r="A846" s="323"/>
      <c r="B846" s="323" t="s">
        <v>400</v>
      </c>
      <c r="C846" s="323"/>
      <c r="D846" s="323" t="s">
        <v>397</v>
      </c>
      <c r="E846" s="323"/>
      <c r="F846" s="323">
        <v>3</v>
      </c>
      <c r="G846" s="323"/>
      <c r="H846" s="323">
        <v>100</v>
      </c>
      <c r="I846" s="323"/>
      <c r="J846" s="323">
        <v>0</v>
      </c>
      <c r="K846" s="323"/>
      <c r="L846" s="323">
        <v>0</v>
      </c>
      <c r="M846" s="323"/>
      <c r="N846" s="323">
        <v>24</v>
      </c>
      <c r="O846" s="323"/>
      <c r="P846" s="323"/>
      <c r="Q846" s="324"/>
      <c r="R846" s="323">
        <v>67</v>
      </c>
      <c r="S846" s="323">
        <v>100</v>
      </c>
      <c r="T846" s="323">
        <v>100</v>
      </c>
      <c r="U846" s="323">
        <v>100</v>
      </c>
    </row>
    <row r="847" spans="1:21" x14ac:dyDescent="0.25">
      <c r="A847" s="323"/>
      <c r="B847" s="323" t="s">
        <v>401</v>
      </c>
      <c r="C847" s="323"/>
      <c r="D847" s="323" t="s">
        <v>402</v>
      </c>
      <c r="E847" s="323"/>
      <c r="F847" s="323">
        <v>3</v>
      </c>
      <c r="G847" s="323"/>
      <c r="H847" s="323">
        <v>100</v>
      </c>
      <c r="I847" s="323"/>
      <c r="J847" s="323">
        <v>0</v>
      </c>
      <c r="K847" s="323"/>
      <c r="L847" s="323">
        <v>0</v>
      </c>
      <c r="M847" s="323"/>
      <c r="N847" s="323">
        <v>32</v>
      </c>
      <c r="O847" s="323"/>
      <c r="P847" s="323"/>
      <c r="Q847" s="324"/>
      <c r="R847" s="323">
        <v>0</v>
      </c>
      <c r="S847" s="323">
        <v>67</v>
      </c>
      <c r="T847" s="323">
        <v>100</v>
      </c>
      <c r="U847" s="323"/>
    </row>
    <row r="848" spans="1:21" x14ac:dyDescent="0.25">
      <c r="A848" s="323"/>
      <c r="B848" s="323" t="s">
        <v>403</v>
      </c>
      <c r="C848" s="323"/>
      <c r="D848" s="323" t="s">
        <v>404</v>
      </c>
      <c r="E848" s="323"/>
      <c r="F848" s="323">
        <v>5</v>
      </c>
      <c r="G848" s="323"/>
      <c r="H848" s="323">
        <v>80</v>
      </c>
      <c r="I848" s="323"/>
      <c r="J848" s="323">
        <v>0</v>
      </c>
      <c r="K848" s="323"/>
      <c r="L848" s="323">
        <v>40</v>
      </c>
      <c r="M848" s="323"/>
      <c r="N848" s="323">
        <v>22.000000000000004</v>
      </c>
      <c r="O848" s="323"/>
      <c r="P848" s="323"/>
      <c r="Q848" s="324"/>
      <c r="R848" s="323">
        <v>60</v>
      </c>
      <c r="S848" s="323">
        <v>80</v>
      </c>
      <c r="T848" s="323"/>
      <c r="U848" s="323"/>
    </row>
    <row r="849" spans="1:21" x14ac:dyDescent="0.25">
      <c r="A849" s="323"/>
      <c r="B849" s="323" t="s">
        <v>405</v>
      </c>
      <c r="C849" s="323"/>
      <c r="D849" s="323" t="s">
        <v>406</v>
      </c>
      <c r="E849" s="323"/>
      <c r="F849" s="323">
        <v>2</v>
      </c>
      <c r="G849" s="323"/>
      <c r="H849" s="323">
        <v>50</v>
      </c>
      <c r="I849" s="323"/>
      <c r="J849" s="323">
        <v>0</v>
      </c>
      <c r="K849" s="323"/>
      <c r="L849" s="323">
        <v>50</v>
      </c>
      <c r="M849" s="323"/>
      <c r="N849" s="323">
        <v>24</v>
      </c>
      <c r="O849" s="323"/>
      <c r="P849" s="323"/>
      <c r="Q849" s="324"/>
      <c r="R849" s="323">
        <v>50</v>
      </c>
      <c r="S849" s="323"/>
      <c r="T849" s="323"/>
      <c r="U849" s="323"/>
    </row>
    <row r="850" spans="1:21" x14ac:dyDescent="0.25">
      <c r="A850" s="323"/>
      <c r="B850" s="323" t="s">
        <v>407</v>
      </c>
      <c r="C850" s="323"/>
      <c r="D850" s="323" t="s">
        <v>408</v>
      </c>
      <c r="E850" s="323"/>
      <c r="F850" s="323">
        <v>5</v>
      </c>
      <c r="G850" s="323"/>
      <c r="H850" s="323">
        <v>0</v>
      </c>
      <c r="I850" s="323"/>
      <c r="J850" s="323">
        <v>0</v>
      </c>
      <c r="K850" s="323"/>
      <c r="L850" s="323">
        <v>100</v>
      </c>
      <c r="M850" s="323"/>
      <c r="N850" s="323"/>
      <c r="O850" s="323"/>
      <c r="P850" s="323"/>
      <c r="Q850" s="324"/>
      <c r="R850" s="323"/>
      <c r="S850" s="323"/>
      <c r="T850" s="323"/>
      <c r="U850" s="323"/>
    </row>
    <row r="851" spans="1:21" x14ac:dyDescent="0.25">
      <c r="Q851" s="316"/>
    </row>
    <row r="852" spans="1:21" ht="14.5" x14ac:dyDescent="0.35">
      <c r="A852" s="321" t="s">
        <v>24</v>
      </c>
      <c r="Q852" s="316"/>
    </row>
    <row r="853" spans="1:21" x14ac:dyDescent="0.25">
      <c r="A853" s="315" t="s">
        <v>496</v>
      </c>
      <c r="B853" s="315" t="s">
        <v>401</v>
      </c>
      <c r="D853" s="315" t="s">
        <v>402</v>
      </c>
      <c r="F853" s="315">
        <v>8</v>
      </c>
      <c r="H853" s="315">
        <v>13</v>
      </c>
      <c r="J853" s="315">
        <v>38</v>
      </c>
      <c r="L853" s="315">
        <v>50</v>
      </c>
      <c r="N853" s="315">
        <v>27.999999999999996</v>
      </c>
      <c r="P853" s="315">
        <v>31</v>
      </c>
      <c r="Q853" s="316"/>
      <c r="R853" s="315">
        <v>0</v>
      </c>
      <c r="S853" s="315">
        <v>13</v>
      </c>
      <c r="T853" s="315">
        <v>13</v>
      </c>
    </row>
    <row r="854" spans="1:21" x14ac:dyDescent="0.25">
      <c r="A854" s="315" t="s">
        <v>496</v>
      </c>
      <c r="B854" s="315" t="s">
        <v>403</v>
      </c>
      <c r="D854" s="315" t="s">
        <v>404</v>
      </c>
      <c r="F854" s="315">
        <v>22.999999999999996</v>
      </c>
      <c r="H854" s="315">
        <v>70</v>
      </c>
      <c r="J854" s="315">
        <v>4</v>
      </c>
      <c r="L854" s="315">
        <v>26</v>
      </c>
      <c r="N854" s="315">
        <v>32</v>
      </c>
      <c r="P854" s="315">
        <v>8</v>
      </c>
      <c r="Q854" s="316"/>
      <c r="R854" s="315">
        <v>13</v>
      </c>
      <c r="S854" s="315">
        <v>70</v>
      </c>
    </row>
    <row r="855" spans="1:21" x14ac:dyDescent="0.25">
      <c r="A855" s="315" t="s">
        <v>496</v>
      </c>
      <c r="B855" s="315" t="s">
        <v>405</v>
      </c>
      <c r="D855" s="315" t="s">
        <v>406</v>
      </c>
      <c r="F855" s="315">
        <v>14</v>
      </c>
      <c r="H855" s="315">
        <v>36</v>
      </c>
      <c r="J855" s="315">
        <v>0</v>
      </c>
      <c r="L855" s="315">
        <v>64</v>
      </c>
      <c r="N855" s="315">
        <v>20</v>
      </c>
      <c r="Q855" s="316"/>
      <c r="R855" s="315">
        <v>36</v>
      </c>
    </row>
    <row r="856" spans="1:21" x14ac:dyDescent="0.25">
      <c r="A856" s="315" t="s">
        <v>496</v>
      </c>
      <c r="B856" s="315" t="s">
        <v>407</v>
      </c>
      <c r="D856" s="315" t="s">
        <v>408</v>
      </c>
      <c r="F856" s="315">
        <v>17</v>
      </c>
      <c r="H856" s="315">
        <v>0</v>
      </c>
      <c r="J856" s="315">
        <v>0</v>
      </c>
      <c r="L856" s="315">
        <v>100</v>
      </c>
      <c r="Q856" s="316"/>
    </row>
    <row r="857" spans="1:21" x14ac:dyDescent="0.25">
      <c r="Q857" s="316"/>
    </row>
    <row r="858" spans="1:21" x14ac:dyDescent="0.25">
      <c r="A858" s="315" t="s">
        <v>497</v>
      </c>
      <c r="B858" s="315" t="s">
        <v>410</v>
      </c>
      <c r="D858" s="315" t="s">
        <v>397</v>
      </c>
      <c r="F858" s="315">
        <v>4</v>
      </c>
      <c r="H858" s="315">
        <v>75</v>
      </c>
      <c r="J858" s="315">
        <v>25</v>
      </c>
      <c r="L858" s="315">
        <v>0</v>
      </c>
      <c r="N858" s="315">
        <v>32</v>
      </c>
      <c r="P858" s="315">
        <v>24</v>
      </c>
      <c r="Q858" s="316"/>
      <c r="R858" s="315">
        <v>25</v>
      </c>
      <c r="S858" s="315">
        <v>75</v>
      </c>
      <c r="T858" s="315">
        <v>75</v>
      </c>
      <c r="U858" s="315">
        <v>75</v>
      </c>
    </row>
    <row r="859" spans="1:21" x14ac:dyDescent="0.25">
      <c r="A859" s="315" t="s">
        <v>497</v>
      </c>
      <c r="B859" s="315" t="s">
        <v>396</v>
      </c>
      <c r="D859" s="315" t="s">
        <v>397</v>
      </c>
      <c r="F859" s="315">
        <v>8</v>
      </c>
      <c r="H859" s="315">
        <v>88.000000000000014</v>
      </c>
      <c r="J859" s="315">
        <v>0</v>
      </c>
      <c r="L859" s="315">
        <v>13</v>
      </c>
      <c r="N859" s="315">
        <v>36</v>
      </c>
      <c r="Q859" s="316"/>
      <c r="R859" s="315">
        <v>25</v>
      </c>
      <c r="S859" s="315">
        <v>50</v>
      </c>
      <c r="T859" s="315">
        <v>75</v>
      </c>
      <c r="U859" s="315">
        <v>88.000000000000014</v>
      </c>
    </row>
    <row r="860" spans="1:21" x14ac:dyDescent="0.25">
      <c r="A860" s="315" t="s">
        <v>497</v>
      </c>
      <c r="B860" s="315" t="s">
        <v>398</v>
      </c>
      <c r="D860" s="315" t="s">
        <v>397</v>
      </c>
      <c r="F860" s="315">
        <v>6</v>
      </c>
      <c r="H860" s="315">
        <v>100</v>
      </c>
      <c r="J860" s="315">
        <v>0</v>
      </c>
      <c r="L860" s="315">
        <v>0</v>
      </c>
      <c r="N860" s="315">
        <v>34</v>
      </c>
      <c r="Q860" s="316"/>
      <c r="R860" s="315">
        <v>17</v>
      </c>
      <c r="S860" s="315">
        <v>67</v>
      </c>
      <c r="T860" s="315">
        <v>100</v>
      </c>
      <c r="U860" s="315">
        <v>100</v>
      </c>
    </row>
    <row r="861" spans="1:21" x14ac:dyDescent="0.25">
      <c r="A861" s="315" t="s">
        <v>497</v>
      </c>
      <c r="B861" s="315" t="s">
        <v>399</v>
      </c>
      <c r="D861" s="315" t="s">
        <v>397</v>
      </c>
      <c r="F861" s="315">
        <v>5</v>
      </c>
      <c r="H861" s="315">
        <v>60</v>
      </c>
      <c r="J861" s="315">
        <v>0</v>
      </c>
      <c r="L861" s="315">
        <v>40</v>
      </c>
      <c r="N861" s="315">
        <v>48</v>
      </c>
      <c r="Q861" s="316"/>
      <c r="R861" s="315">
        <v>0</v>
      </c>
      <c r="S861" s="315">
        <v>20</v>
      </c>
      <c r="T861" s="315">
        <v>40</v>
      </c>
      <c r="U861" s="315">
        <v>60</v>
      </c>
    </row>
    <row r="862" spans="1:21" x14ac:dyDescent="0.25">
      <c r="A862" s="315" t="s">
        <v>497</v>
      </c>
      <c r="B862" s="315" t="s">
        <v>400</v>
      </c>
      <c r="D862" s="315" t="s">
        <v>397</v>
      </c>
      <c r="F862" s="315">
        <v>3</v>
      </c>
      <c r="H862" s="315">
        <v>33</v>
      </c>
      <c r="J862" s="315">
        <v>33</v>
      </c>
      <c r="L862" s="315">
        <v>33</v>
      </c>
      <c r="N862" s="315">
        <v>27.999999999999996</v>
      </c>
      <c r="P862" s="315">
        <v>55.999999999999993</v>
      </c>
      <c r="Q862" s="316"/>
      <c r="R862" s="315">
        <v>0</v>
      </c>
      <c r="S862" s="315">
        <v>33</v>
      </c>
      <c r="T862" s="315">
        <v>33</v>
      </c>
      <c r="U862" s="315">
        <v>33</v>
      </c>
    </row>
    <row r="863" spans="1:21" x14ac:dyDescent="0.25">
      <c r="A863" s="315" t="s">
        <v>497</v>
      </c>
      <c r="B863" s="315" t="s">
        <v>401</v>
      </c>
      <c r="D863" s="315" t="s">
        <v>402</v>
      </c>
      <c r="F863" s="315">
        <v>2</v>
      </c>
      <c r="H863" s="315">
        <v>0</v>
      </c>
      <c r="J863" s="315">
        <v>50</v>
      </c>
      <c r="L863" s="315">
        <v>50</v>
      </c>
      <c r="P863" s="315">
        <v>8</v>
      </c>
      <c r="Q863" s="316"/>
      <c r="R863" s="315">
        <v>0</v>
      </c>
      <c r="S863" s="315">
        <v>0</v>
      </c>
      <c r="T863" s="315">
        <v>0</v>
      </c>
    </row>
    <row r="864" spans="1:21" x14ac:dyDescent="0.25">
      <c r="Q864" s="316"/>
    </row>
    <row r="865" spans="1:21" x14ac:dyDescent="0.25">
      <c r="A865" s="315" t="s">
        <v>498</v>
      </c>
      <c r="B865" s="315" t="s">
        <v>410</v>
      </c>
      <c r="D865" s="315" t="s">
        <v>397</v>
      </c>
      <c r="F865" s="315">
        <v>10</v>
      </c>
      <c r="H865" s="315">
        <v>60</v>
      </c>
      <c r="J865" s="315">
        <v>30</v>
      </c>
      <c r="L865" s="315">
        <v>10</v>
      </c>
      <c r="N865" s="315">
        <v>22.000000000000004</v>
      </c>
      <c r="P865" s="315">
        <v>25</v>
      </c>
      <c r="Q865" s="316"/>
      <c r="R865" s="315">
        <v>30</v>
      </c>
      <c r="S865" s="315">
        <v>50</v>
      </c>
      <c r="T865" s="315">
        <v>60</v>
      </c>
      <c r="U865" s="315">
        <v>60</v>
      </c>
    </row>
    <row r="866" spans="1:21" x14ac:dyDescent="0.25">
      <c r="A866" s="315" t="s">
        <v>498</v>
      </c>
      <c r="B866" s="315" t="s">
        <v>396</v>
      </c>
      <c r="D866" s="315" t="s">
        <v>397</v>
      </c>
      <c r="F866" s="315">
        <v>8</v>
      </c>
      <c r="H866" s="315">
        <v>75</v>
      </c>
      <c r="J866" s="315">
        <v>25</v>
      </c>
      <c r="L866" s="315">
        <v>0</v>
      </c>
      <c r="N866" s="315">
        <v>27.999999999999996</v>
      </c>
      <c r="P866" s="315">
        <v>14</v>
      </c>
      <c r="Q866" s="316"/>
      <c r="R866" s="315">
        <v>25</v>
      </c>
      <c r="S866" s="315">
        <v>75</v>
      </c>
      <c r="T866" s="315">
        <v>75</v>
      </c>
      <c r="U866" s="315">
        <v>75</v>
      </c>
    </row>
    <row r="867" spans="1:21" x14ac:dyDescent="0.25">
      <c r="A867" s="315" t="s">
        <v>498</v>
      </c>
      <c r="B867" s="315" t="s">
        <v>398</v>
      </c>
      <c r="D867" s="315" t="s">
        <v>397</v>
      </c>
      <c r="F867" s="315">
        <v>9</v>
      </c>
      <c r="H867" s="315">
        <v>78</v>
      </c>
      <c r="J867" s="315">
        <v>22.000000000000004</v>
      </c>
      <c r="L867" s="315">
        <v>0</v>
      </c>
      <c r="N867" s="315">
        <v>30</v>
      </c>
      <c r="P867" s="315">
        <v>27.999999999999996</v>
      </c>
      <c r="Q867" s="316"/>
      <c r="R867" s="315">
        <v>33</v>
      </c>
      <c r="S867" s="315">
        <v>67</v>
      </c>
      <c r="T867" s="315">
        <v>78</v>
      </c>
      <c r="U867" s="315">
        <v>78</v>
      </c>
    </row>
    <row r="868" spans="1:21" x14ac:dyDescent="0.25">
      <c r="A868" s="315" t="s">
        <v>498</v>
      </c>
      <c r="B868" s="315" t="s">
        <v>399</v>
      </c>
      <c r="D868" s="315" t="s">
        <v>397</v>
      </c>
      <c r="F868" s="315">
        <v>10</v>
      </c>
      <c r="H868" s="315">
        <v>80</v>
      </c>
      <c r="J868" s="315">
        <v>20</v>
      </c>
      <c r="L868" s="315">
        <v>0</v>
      </c>
      <c r="N868" s="315">
        <v>30</v>
      </c>
      <c r="P868" s="315">
        <v>20</v>
      </c>
      <c r="Q868" s="316"/>
      <c r="R868" s="315">
        <v>30</v>
      </c>
      <c r="S868" s="315">
        <v>60</v>
      </c>
      <c r="T868" s="315">
        <v>80</v>
      </c>
      <c r="U868" s="315">
        <v>80</v>
      </c>
    </row>
    <row r="869" spans="1:21" x14ac:dyDescent="0.25">
      <c r="A869" s="315" t="s">
        <v>498</v>
      </c>
      <c r="B869" s="315" t="s">
        <v>400</v>
      </c>
      <c r="D869" s="315" t="s">
        <v>397</v>
      </c>
      <c r="F869" s="315">
        <v>9</v>
      </c>
      <c r="H869" s="315">
        <v>89</v>
      </c>
      <c r="J869" s="315">
        <v>11</v>
      </c>
      <c r="L869" s="315">
        <v>0</v>
      </c>
      <c r="N869" s="315">
        <v>10</v>
      </c>
      <c r="P869" s="315">
        <v>8</v>
      </c>
      <c r="Q869" s="316"/>
      <c r="R869" s="315">
        <v>67</v>
      </c>
      <c r="S869" s="315">
        <v>78</v>
      </c>
      <c r="T869" s="315">
        <v>78</v>
      </c>
      <c r="U869" s="315">
        <v>89</v>
      </c>
    </row>
    <row r="870" spans="1:21" x14ac:dyDescent="0.25">
      <c r="A870" s="315" t="s">
        <v>498</v>
      </c>
      <c r="B870" s="315" t="s">
        <v>401</v>
      </c>
      <c r="D870" s="315" t="s">
        <v>402</v>
      </c>
      <c r="F870" s="315">
        <v>10</v>
      </c>
      <c r="H870" s="315">
        <v>80</v>
      </c>
      <c r="J870" s="315">
        <v>20</v>
      </c>
      <c r="L870" s="315">
        <v>0</v>
      </c>
      <c r="N870" s="315">
        <v>12</v>
      </c>
      <c r="P870" s="315">
        <v>12</v>
      </c>
      <c r="Q870" s="316"/>
      <c r="R870" s="315">
        <v>80</v>
      </c>
      <c r="S870" s="315">
        <v>80</v>
      </c>
      <c r="T870" s="315">
        <v>80</v>
      </c>
    </row>
    <row r="871" spans="1:21" x14ac:dyDescent="0.25">
      <c r="A871" s="315" t="s">
        <v>498</v>
      </c>
      <c r="B871" s="315" t="s">
        <v>403</v>
      </c>
      <c r="D871" s="315" t="s">
        <v>404</v>
      </c>
      <c r="F871" s="315">
        <v>17</v>
      </c>
      <c r="H871" s="315">
        <v>88.000000000000014</v>
      </c>
      <c r="J871" s="315">
        <v>6</v>
      </c>
      <c r="L871" s="315">
        <v>6</v>
      </c>
      <c r="N871" s="315">
        <v>24</v>
      </c>
      <c r="P871" s="315">
        <v>16</v>
      </c>
      <c r="Q871" s="316"/>
      <c r="R871" s="315">
        <v>47</v>
      </c>
      <c r="S871" s="315">
        <v>88.000000000000014</v>
      </c>
    </row>
    <row r="872" spans="1:21" x14ac:dyDescent="0.25">
      <c r="A872" s="315" t="s">
        <v>498</v>
      </c>
      <c r="B872" s="315" t="s">
        <v>405</v>
      </c>
      <c r="D872" s="315" t="s">
        <v>406</v>
      </c>
      <c r="F872" s="315">
        <v>7</v>
      </c>
      <c r="H872" s="315">
        <v>29</v>
      </c>
      <c r="J872" s="315">
        <v>43</v>
      </c>
      <c r="L872" s="315">
        <v>29</v>
      </c>
      <c r="N872" s="315">
        <v>20</v>
      </c>
      <c r="P872" s="315">
        <v>12</v>
      </c>
      <c r="Q872" s="316"/>
      <c r="R872" s="315">
        <v>29</v>
      </c>
    </row>
    <row r="873" spans="1:21" x14ac:dyDescent="0.25">
      <c r="A873" s="315" t="s">
        <v>498</v>
      </c>
      <c r="B873" s="315" t="s">
        <v>407</v>
      </c>
      <c r="D873" s="315" t="s">
        <v>408</v>
      </c>
      <c r="F873" s="315">
        <v>16</v>
      </c>
      <c r="H873" s="315">
        <v>31</v>
      </c>
      <c r="J873" s="315">
        <v>0</v>
      </c>
      <c r="L873" s="315">
        <v>69</v>
      </c>
      <c r="N873" s="315">
        <v>12</v>
      </c>
      <c r="Q873" s="316"/>
    </row>
    <row r="874" spans="1:21" x14ac:dyDescent="0.25">
      <c r="Q874" s="316"/>
    </row>
    <row r="875" spans="1:21" x14ac:dyDescent="0.25">
      <c r="A875" s="315" t="s">
        <v>499</v>
      </c>
      <c r="B875" s="315" t="s">
        <v>410</v>
      </c>
      <c r="D875" s="315" t="s">
        <v>397</v>
      </c>
      <c r="F875" s="315">
        <v>13</v>
      </c>
      <c r="H875" s="315">
        <v>77</v>
      </c>
      <c r="J875" s="315">
        <v>15</v>
      </c>
      <c r="L875" s="315">
        <v>8</v>
      </c>
      <c r="N875" s="315">
        <v>36</v>
      </c>
      <c r="P875" s="315">
        <v>20</v>
      </c>
      <c r="Q875" s="316"/>
      <c r="R875" s="315">
        <v>0</v>
      </c>
      <c r="S875" s="315">
        <v>45.999999999999993</v>
      </c>
      <c r="T875" s="315">
        <v>62</v>
      </c>
      <c r="U875" s="315">
        <v>77</v>
      </c>
    </row>
    <row r="876" spans="1:21" x14ac:dyDescent="0.25">
      <c r="A876" s="315" t="s">
        <v>499</v>
      </c>
      <c r="B876" s="315" t="s">
        <v>396</v>
      </c>
      <c r="D876" s="315" t="s">
        <v>397</v>
      </c>
      <c r="F876" s="315">
        <v>14</v>
      </c>
      <c r="H876" s="315">
        <v>71</v>
      </c>
      <c r="J876" s="315">
        <v>14</v>
      </c>
      <c r="L876" s="315">
        <v>14</v>
      </c>
      <c r="N876" s="315">
        <v>40</v>
      </c>
      <c r="P876" s="315">
        <v>32</v>
      </c>
      <c r="Q876" s="316"/>
      <c r="R876" s="315">
        <v>7</v>
      </c>
      <c r="S876" s="315">
        <v>29</v>
      </c>
      <c r="T876" s="315">
        <v>50</v>
      </c>
      <c r="U876" s="315">
        <v>71</v>
      </c>
    </row>
    <row r="877" spans="1:21" x14ac:dyDescent="0.25">
      <c r="A877" s="315" t="s">
        <v>499</v>
      </c>
      <c r="B877" s="315" t="s">
        <v>398</v>
      </c>
      <c r="D877" s="315" t="s">
        <v>397</v>
      </c>
      <c r="F877" s="315">
        <v>11</v>
      </c>
      <c r="H877" s="315">
        <v>55</v>
      </c>
      <c r="J877" s="315">
        <v>9</v>
      </c>
      <c r="L877" s="315">
        <v>36</v>
      </c>
      <c r="N877" s="315">
        <v>40</v>
      </c>
      <c r="P877" s="315">
        <v>4</v>
      </c>
      <c r="Q877" s="316"/>
      <c r="R877" s="315">
        <v>0</v>
      </c>
      <c r="S877" s="315">
        <v>18</v>
      </c>
      <c r="T877" s="315">
        <v>45</v>
      </c>
      <c r="U877" s="315">
        <v>55</v>
      </c>
    </row>
    <row r="878" spans="1:21" x14ac:dyDescent="0.25">
      <c r="A878" s="315" t="s">
        <v>499</v>
      </c>
      <c r="B878" s="315" t="s">
        <v>399</v>
      </c>
      <c r="D878" s="315" t="s">
        <v>397</v>
      </c>
      <c r="F878" s="315">
        <v>12</v>
      </c>
      <c r="H878" s="315">
        <v>50</v>
      </c>
      <c r="J878" s="315">
        <v>25</v>
      </c>
      <c r="L878" s="315">
        <v>25</v>
      </c>
      <c r="N878" s="315">
        <v>42</v>
      </c>
      <c r="P878" s="315">
        <v>53</v>
      </c>
      <c r="Q878" s="316"/>
      <c r="R878" s="315">
        <v>0</v>
      </c>
      <c r="S878" s="315">
        <v>17</v>
      </c>
      <c r="T878" s="315">
        <v>42</v>
      </c>
      <c r="U878" s="315">
        <v>50</v>
      </c>
    </row>
    <row r="879" spans="1:21" x14ac:dyDescent="0.25">
      <c r="A879" s="315" t="s">
        <v>499</v>
      </c>
      <c r="B879" s="315" t="s">
        <v>400</v>
      </c>
      <c r="D879" s="315" t="s">
        <v>397</v>
      </c>
      <c r="F879" s="315">
        <v>8</v>
      </c>
      <c r="H879" s="315">
        <v>25</v>
      </c>
      <c r="J879" s="315">
        <v>38</v>
      </c>
      <c r="L879" s="315">
        <v>38</v>
      </c>
      <c r="N879" s="315">
        <v>44.000000000000007</v>
      </c>
      <c r="P879" s="315">
        <v>5</v>
      </c>
      <c r="Q879" s="316"/>
      <c r="R879" s="315">
        <v>0</v>
      </c>
      <c r="S879" s="315">
        <v>0</v>
      </c>
      <c r="T879" s="315">
        <v>25</v>
      </c>
      <c r="U879" s="315">
        <v>25</v>
      </c>
    </row>
    <row r="880" spans="1:21" x14ac:dyDescent="0.25">
      <c r="A880" s="315" t="s">
        <v>499</v>
      </c>
      <c r="B880" s="315" t="s">
        <v>401</v>
      </c>
      <c r="D880" s="315" t="s">
        <v>402</v>
      </c>
      <c r="F880" s="315">
        <v>14</v>
      </c>
      <c r="H880" s="315">
        <v>50</v>
      </c>
      <c r="J880" s="315">
        <v>29</v>
      </c>
      <c r="L880" s="315">
        <v>21</v>
      </c>
      <c r="N880" s="315">
        <v>32</v>
      </c>
      <c r="P880" s="315">
        <v>22.000000000000004</v>
      </c>
      <c r="Q880" s="316"/>
      <c r="R880" s="315">
        <v>7</v>
      </c>
      <c r="S880" s="315">
        <v>36</v>
      </c>
      <c r="T880" s="315">
        <v>50</v>
      </c>
    </row>
    <row r="881" spans="1:21" x14ac:dyDescent="0.25">
      <c r="A881" s="315" t="s">
        <v>499</v>
      </c>
      <c r="B881" s="315" t="s">
        <v>403</v>
      </c>
      <c r="D881" s="315" t="s">
        <v>404</v>
      </c>
      <c r="F881" s="315">
        <v>21</v>
      </c>
      <c r="H881" s="315">
        <v>57</v>
      </c>
      <c r="J881" s="315">
        <v>5</v>
      </c>
      <c r="L881" s="315">
        <v>38</v>
      </c>
      <c r="N881" s="315">
        <v>24</v>
      </c>
      <c r="P881" s="315">
        <v>4</v>
      </c>
      <c r="Q881" s="316"/>
      <c r="R881" s="315">
        <v>33</v>
      </c>
      <c r="S881" s="315">
        <v>57</v>
      </c>
    </row>
    <row r="882" spans="1:21" x14ac:dyDescent="0.25">
      <c r="A882" s="315" t="s">
        <v>499</v>
      </c>
      <c r="B882" s="315" t="s">
        <v>405</v>
      </c>
      <c r="D882" s="315" t="s">
        <v>406</v>
      </c>
      <c r="F882" s="315">
        <v>13</v>
      </c>
      <c r="H882" s="315">
        <v>0</v>
      </c>
      <c r="J882" s="315">
        <v>15</v>
      </c>
      <c r="L882" s="315">
        <v>85</v>
      </c>
      <c r="P882" s="315">
        <v>4</v>
      </c>
      <c r="Q882" s="316"/>
      <c r="R882" s="315">
        <v>0</v>
      </c>
    </row>
    <row r="883" spans="1:21" x14ac:dyDescent="0.25">
      <c r="A883" s="315" t="s">
        <v>499</v>
      </c>
      <c r="B883" s="315" t="s">
        <v>407</v>
      </c>
      <c r="D883" s="315" t="s">
        <v>408</v>
      </c>
      <c r="F883" s="315">
        <v>15</v>
      </c>
      <c r="H883" s="315">
        <v>0</v>
      </c>
      <c r="J883" s="315">
        <v>13</v>
      </c>
      <c r="L883" s="315">
        <v>86.999999999999986</v>
      </c>
      <c r="P883" s="315">
        <v>8</v>
      </c>
      <c r="Q883" s="316"/>
    </row>
    <row r="884" spans="1:21" x14ac:dyDescent="0.25">
      <c r="Q884" s="316"/>
    </row>
    <row r="885" spans="1:21" x14ac:dyDescent="0.25">
      <c r="A885" s="315" t="s">
        <v>500</v>
      </c>
      <c r="B885" s="315" t="s">
        <v>398</v>
      </c>
      <c r="D885" s="315" t="s">
        <v>397</v>
      </c>
      <c r="F885" s="315">
        <v>1</v>
      </c>
      <c r="H885" s="315">
        <v>0</v>
      </c>
      <c r="J885" s="315">
        <v>100</v>
      </c>
      <c r="L885" s="315">
        <v>0</v>
      </c>
      <c r="P885" s="315">
        <v>4</v>
      </c>
      <c r="Q885" s="316"/>
      <c r="R885" s="315">
        <v>0</v>
      </c>
      <c r="S885" s="315">
        <v>0</v>
      </c>
      <c r="T885" s="315">
        <v>0</v>
      </c>
      <c r="U885" s="315">
        <v>0</v>
      </c>
    </row>
    <row r="886" spans="1:21" x14ac:dyDescent="0.25">
      <c r="Q886" s="316"/>
    </row>
    <row r="887" spans="1:21" x14ac:dyDescent="0.25">
      <c r="A887" s="315" t="s">
        <v>501</v>
      </c>
      <c r="B887" s="315" t="s">
        <v>410</v>
      </c>
      <c r="D887" s="315" t="s">
        <v>397</v>
      </c>
      <c r="F887" s="315">
        <v>5</v>
      </c>
      <c r="H887" s="315">
        <v>100</v>
      </c>
      <c r="J887" s="315">
        <v>0</v>
      </c>
      <c r="L887" s="315">
        <v>0</v>
      </c>
      <c r="N887" s="315">
        <v>36</v>
      </c>
      <c r="Q887" s="316"/>
      <c r="R887" s="315">
        <v>0</v>
      </c>
      <c r="S887" s="315">
        <v>60</v>
      </c>
      <c r="T887" s="315">
        <v>100</v>
      </c>
      <c r="U887" s="315">
        <v>100</v>
      </c>
    </row>
    <row r="888" spans="1:21" x14ac:dyDescent="0.25">
      <c r="A888" s="315" t="s">
        <v>501</v>
      </c>
      <c r="B888" s="315" t="s">
        <v>396</v>
      </c>
      <c r="D888" s="315" t="s">
        <v>397</v>
      </c>
      <c r="F888" s="315">
        <v>4</v>
      </c>
      <c r="H888" s="315">
        <v>50</v>
      </c>
      <c r="J888" s="315">
        <v>50</v>
      </c>
      <c r="L888" s="315">
        <v>0</v>
      </c>
      <c r="N888" s="315">
        <v>45.999999999999993</v>
      </c>
      <c r="P888" s="315">
        <v>26</v>
      </c>
      <c r="Q888" s="316"/>
      <c r="R888" s="315">
        <v>0</v>
      </c>
      <c r="S888" s="315">
        <v>0</v>
      </c>
      <c r="T888" s="315">
        <v>25</v>
      </c>
      <c r="U888" s="315">
        <v>50</v>
      </c>
    </row>
    <row r="889" spans="1:21" x14ac:dyDescent="0.25">
      <c r="A889" s="315" t="s">
        <v>501</v>
      </c>
      <c r="B889" s="315" t="s">
        <v>398</v>
      </c>
      <c r="D889" s="315" t="s">
        <v>397</v>
      </c>
      <c r="F889" s="315">
        <v>6</v>
      </c>
      <c r="H889" s="315">
        <v>83.000000000000014</v>
      </c>
      <c r="J889" s="315">
        <v>17</v>
      </c>
      <c r="L889" s="315">
        <v>0</v>
      </c>
      <c r="N889" s="315">
        <v>24</v>
      </c>
      <c r="P889" s="315">
        <v>8</v>
      </c>
      <c r="Q889" s="316"/>
      <c r="R889" s="315">
        <v>50</v>
      </c>
      <c r="S889" s="315">
        <v>67</v>
      </c>
      <c r="T889" s="315">
        <v>83.000000000000014</v>
      </c>
      <c r="U889" s="315">
        <v>83.000000000000014</v>
      </c>
    </row>
    <row r="890" spans="1:21" x14ac:dyDescent="0.25">
      <c r="A890" s="315" t="s">
        <v>501</v>
      </c>
      <c r="B890" s="315" t="s">
        <v>399</v>
      </c>
      <c r="D890" s="315" t="s">
        <v>397</v>
      </c>
      <c r="F890" s="315">
        <v>3</v>
      </c>
      <c r="H890" s="315">
        <v>100</v>
      </c>
      <c r="J890" s="315">
        <v>0</v>
      </c>
      <c r="L890" s="315">
        <v>0</v>
      </c>
      <c r="N890" s="315">
        <v>20</v>
      </c>
      <c r="Q890" s="316"/>
      <c r="R890" s="315">
        <v>100</v>
      </c>
      <c r="S890" s="315">
        <v>100</v>
      </c>
      <c r="T890" s="315">
        <v>100</v>
      </c>
      <c r="U890" s="315">
        <v>100</v>
      </c>
    </row>
    <row r="891" spans="1:21" x14ac:dyDescent="0.25">
      <c r="A891" s="315" t="s">
        <v>501</v>
      </c>
      <c r="B891" s="315" t="s">
        <v>400</v>
      </c>
      <c r="D891" s="315" t="s">
        <v>397</v>
      </c>
      <c r="F891" s="315">
        <v>4</v>
      </c>
      <c r="H891" s="315">
        <v>100</v>
      </c>
      <c r="J891" s="315">
        <v>0</v>
      </c>
      <c r="L891" s="315">
        <v>0</v>
      </c>
      <c r="N891" s="315">
        <v>24</v>
      </c>
      <c r="Q891" s="316"/>
      <c r="R891" s="315">
        <v>75</v>
      </c>
      <c r="S891" s="315">
        <v>100</v>
      </c>
      <c r="T891" s="315">
        <v>100</v>
      </c>
      <c r="U891" s="315">
        <v>100</v>
      </c>
    </row>
    <row r="892" spans="1:21" x14ac:dyDescent="0.25">
      <c r="A892" s="315" t="s">
        <v>501</v>
      </c>
      <c r="B892" s="315" t="s">
        <v>401</v>
      </c>
      <c r="D892" s="315" t="s">
        <v>402</v>
      </c>
      <c r="F892" s="315">
        <v>3</v>
      </c>
      <c r="H892" s="315">
        <v>100</v>
      </c>
      <c r="J892" s="315">
        <v>0</v>
      </c>
      <c r="L892" s="315">
        <v>0</v>
      </c>
      <c r="N892" s="315">
        <v>24</v>
      </c>
      <c r="Q892" s="316"/>
      <c r="R892" s="315">
        <v>100</v>
      </c>
      <c r="S892" s="315">
        <v>100</v>
      </c>
      <c r="T892" s="315">
        <v>100</v>
      </c>
    </row>
    <row r="893" spans="1:21" x14ac:dyDescent="0.25">
      <c r="A893" s="315" t="s">
        <v>501</v>
      </c>
      <c r="B893" s="315" t="s">
        <v>403</v>
      </c>
      <c r="D893" s="315" t="s">
        <v>404</v>
      </c>
      <c r="F893" s="315">
        <v>10</v>
      </c>
      <c r="H893" s="315">
        <v>70</v>
      </c>
      <c r="J893" s="315">
        <v>10</v>
      </c>
      <c r="L893" s="315">
        <v>20</v>
      </c>
      <c r="N893" s="315">
        <v>27.999999999999996</v>
      </c>
      <c r="P893" s="315">
        <v>12</v>
      </c>
      <c r="Q893" s="316"/>
      <c r="R893" s="315">
        <v>30</v>
      </c>
      <c r="S893" s="315">
        <v>70</v>
      </c>
    </row>
    <row r="894" spans="1:21" x14ac:dyDescent="0.25">
      <c r="A894" s="315" t="s">
        <v>501</v>
      </c>
      <c r="B894" s="315" t="s">
        <v>405</v>
      </c>
      <c r="D894" s="315" t="s">
        <v>406</v>
      </c>
      <c r="F894" s="315">
        <v>4</v>
      </c>
      <c r="H894" s="315">
        <v>100</v>
      </c>
      <c r="J894" s="315">
        <v>0</v>
      </c>
      <c r="L894" s="315">
        <v>0</v>
      </c>
      <c r="N894" s="315">
        <v>24</v>
      </c>
      <c r="Q894" s="316"/>
      <c r="R894" s="315">
        <v>100</v>
      </c>
    </row>
    <row r="895" spans="1:21" x14ac:dyDescent="0.25">
      <c r="A895" s="315" t="s">
        <v>501</v>
      </c>
      <c r="B895" s="315" t="s">
        <v>407</v>
      </c>
      <c r="D895" s="315" t="s">
        <v>408</v>
      </c>
      <c r="F895" s="315">
        <v>6</v>
      </c>
      <c r="H895" s="315">
        <v>0</v>
      </c>
      <c r="J895" s="315">
        <v>0</v>
      </c>
      <c r="L895" s="315">
        <v>100</v>
      </c>
      <c r="Q895" s="316"/>
    </row>
    <row r="896" spans="1:21" x14ac:dyDescent="0.25">
      <c r="Q896" s="316"/>
    </row>
    <row r="897" spans="1:21" x14ac:dyDescent="0.25">
      <c r="A897" s="315" t="s">
        <v>502</v>
      </c>
      <c r="B897" s="315" t="s">
        <v>410</v>
      </c>
      <c r="D897" s="315" t="s">
        <v>397</v>
      </c>
      <c r="F897" s="315">
        <v>4</v>
      </c>
      <c r="H897" s="315">
        <v>75</v>
      </c>
      <c r="J897" s="315">
        <v>25</v>
      </c>
      <c r="L897" s="315">
        <v>0</v>
      </c>
      <c r="N897" s="315">
        <v>24</v>
      </c>
      <c r="P897" s="315">
        <v>32</v>
      </c>
      <c r="Q897" s="316"/>
      <c r="R897" s="315">
        <v>50</v>
      </c>
      <c r="S897" s="315">
        <v>75</v>
      </c>
      <c r="T897" s="315">
        <v>75</v>
      </c>
      <c r="U897" s="315">
        <v>75</v>
      </c>
    </row>
    <row r="898" spans="1:21" x14ac:dyDescent="0.25">
      <c r="A898" s="315" t="s">
        <v>502</v>
      </c>
      <c r="B898" s="315" t="s">
        <v>396</v>
      </c>
      <c r="D898" s="315" t="s">
        <v>397</v>
      </c>
      <c r="F898" s="315">
        <v>5</v>
      </c>
      <c r="H898" s="315">
        <v>80</v>
      </c>
      <c r="J898" s="315">
        <v>0</v>
      </c>
      <c r="L898" s="315">
        <v>20</v>
      </c>
      <c r="N898" s="315">
        <v>24</v>
      </c>
      <c r="Q898" s="316"/>
      <c r="R898" s="315">
        <v>40</v>
      </c>
      <c r="S898" s="315">
        <v>80</v>
      </c>
      <c r="T898" s="315">
        <v>80</v>
      </c>
      <c r="U898" s="315">
        <v>80</v>
      </c>
    </row>
    <row r="899" spans="1:21" x14ac:dyDescent="0.25">
      <c r="A899" s="315" t="s">
        <v>502</v>
      </c>
      <c r="B899" s="315" t="s">
        <v>398</v>
      </c>
      <c r="D899" s="315" t="s">
        <v>397</v>
      </c>
      <c r="F899" s="315">
        <v>4</v>
      </c>
      <c r="H899" s="315">
        <v>100</v>
      </c>
      <c r="J899" s="315">
        <v>0</v>
      </c>
      <c r="L899" s="315">
        <v>0</v>
      </c>
      <c r="N899" s="315">
        <v>27.999999999999996</v>
      </c>
      <c r="Q899" s="316"/>
      <c r="R899" s="315">
        <v>25</v>
      </c>
      <c r="S899" s="315">
        <v>100</v>
      </c>
      <c r="T899" s="315">
        <v>100</v>
      </c>
      <c r="U899" s="315">
        <v>100</v>
      </c>
    </row>
    <row r="900" spans="1:21" x14ac:dyDescent="0.25">
      <c r="A900" s="315" t="s">
        <v>502</v>
      </c>
      <c r="B900" s="315" t="s">
        <v>399</v>
      </c>
      <c r="D900" s="315" t="s">
        <v>397</v>
      </c>
      <c r="F900" s="315">
        <v>6</v>
      </c>
      <c r="H900" s="315">
        <v>100</v>
      </c>
      <c r="J900" s="315">
        <v>0</v>
      </c>
      <c r="L900" s="315">
        <v>0</v>
      </c>
      <c r="N900" s="315">
        <v>32</v>
      </c>
      <c r="Q900" s="316"/>
      <c r="R900" s="315">
        <v>33</v>
      </c>
      <c r="S900" s="315">
        <v>83.000000000000014</v>
      </c>
      <c r="T900" s="315">
        <v>100</v>
      </c>
      <c r="U900" s="315">
        <v>100</v>
      </c>
    </row>
    <row r="901" spans="1:21" x14ac:dyDescent="0.25">
      <c r="A901" s="315" t="s">
        <v>502</v>
      </c>
      <c r="B901" s="315" t="s">
        <v>400</v>
      </c>
      <c r="D901" s="315" t="s">
        <v>397</v>
      </c>
      <c r="F901" s="315">
        <v>9</v>
      </c>
      <c r="H901" s="315">
        <v>78</v>
      </c>
      <c r="J901" s="315">
        <v>22.000000000000004</v>
      </c>
      <c r="L901" s="315">
        <v>0</v>
      </c>
      <c r="N901" s="315">
        <v>27.999999999999996</v>
      </c>
      <c r="P901" s="315">
        <v>4</v>
      </c>
      <c r="Q901" s="316"/>
      <c r="R901" s="315">
        <v>22.000000000000004</v>
      </c>
      <c r="S901" s="315">
        <v>78</v>
      </c>
      <c r="T901" s="315">
        <v>78</v>
      </c>
      <c r="U901" s="315">
        <v>78</v>
      </c>
    </row>
    <row r="902" spans="1:21" x14ac:dyDescent="0.25">
      <c r="A902" s="315" t="s">
        <v>502</v>
      </c>
      <c r="B902" s="315" t="s">
        <v>401</v>
      </c>
      <c r="D902" s="315" t="s">
        <v>402</v>
      </c>
      <c r="F902" s="315">
        <v>10</v>
      </c>
      <c r="H902" s="315">
        <v>100</v>
      </c>
      <c r="J902" s="315">
        <v>0</v>
      </c>
      <c r="L902" s="315">
        <v>0</v>
      </c>
      <c r="N902" s="315">
        <v>27.999999999999996</v>
      </c>
      <c r="Q902" s="316"/>
      <c r="R902" s="315">
        <v>40</v>
      </c>
      <c r="S902" s="315">
        <v>100</v>
      </c>
      <c r="T902" s="315">
        <v>100</v>
      </c>
    </row>
    <row r="903" spans="1:21" x14ac:dyDescent="0.25">
      <c r="A903" s="315" t="s">
        <v>502</v>
      </c>
      <c r="B903" s="315" t="s">
        <v>403</v>
      </c>
      <c r="D903" s="315" t="s">
        <v>404</v>
      </c>
      <c r="F903" s="315">
        <v>7</v>
      </c>
      <c r="H903" s="315">
        <v>71</v>
      </c>
      <c r="J903" s="315">
        <v>0</v>
      </c>
      <c r="L903" s="315">
        <v>29</v>
      </c>
      <c r="N903" s="315">
        <v>24</v>
      </c>
      <c r="Q903" s="316"/>
      <c r="R903" s="315">
        <v>57</v>
      </c>
      <c r="S903" s="315">
        <v>71</v>
      </c>
    </row>
    <row r="904" spans="1:21" x14ac:dyDescent="0.25">
      <c r="A904" s="315" t="s">
        <v>502</v>
      </c>
      <c r="B904" s="315" t="s">
        <v>405</v>
      </c>
      <c r="D904" s="315" t="s">
        <v>406</v>
      </c>
      <c r="F904" s="315">
        <v>8</v>
      </c>
      <c r="H904" s="315">
        <v>50</v>
      </c>
      <c r="J904" s="315">
        <v>0</v>
      </c>
      <c r="L904" s="315">
        <v>50</v>
      </c>
      <c r="N904" s="315">
        <v>22.000000000000004</v>
      </c>
      <c r="Q904" s="316"/>
      <c r="R904" s="315">
        <v>50</v>
      </c>
    </row>
    <row r="905" spans="1:21" x14ac:dyDescent="0.25">
      <c r="A905" s="315" t="s">
        <v>502</v>
      </c>
      <c r="B905" s="315" t="s">
        <v>407</v>
      </c>
      <c r="D905" s="315" t="s">
        <v>408</v>
      </c>
      <c r="F905" s="315">
        <v>8</v>
      </c>
      <c r="H905" s="315">
        <v>0</v>
      </c>
      <c r="J905" s="315">
        <v>0</v>
      </c>
      <c r="L905" s="315">
        <v>100</v>
      </c>
      <c r="Q905" s="316"/>
    </row>
    <row r="906" spans="1:21" x14ac:dyDescent="0.25">
      <c r="Q906" s="316"/>
    </row>
    <row r="907" spans="1:21" x14ac:dyDescent="0.25">
      <c r="A907" s="315" t="s">
        <v>503</v>
      </c>
      <c r="B907" s="315" t="s">
        <v>410</v>
      </c>
      <c r="D907" s="315" t="s">
        <v>397</v>
      </c>
      <c r="F907" s="315">
        <v>1</v>
      </c>
      <c r="H907" s="315">
        <v>100</v>
      </c>
      <c r="J907" s="315">
        <v>0</v>
      </c>
      <c r="L907" s="315">
        <v>0</v>
      </c>
      <c r="N907" s="315">
        <v>4</v>
      </c>
      <c r="Q907" s="316"/>
      <c r="R907" s="315">
        <v>100</v>
      </c>
      <c r="S907" s="315">
        <v>100</v>
      </c>
      <c r="T907" s="315">
        <v>100</v>
      </c>
      <c r="U907" s="315">
        <v>100</v>
      </c>
    </row>
    <row r="908" spans="1:21" x14ac:dyDescent="0.25">
      <c r="Q908" s="316"/>
    </row>
    <row r="909" spans="1:21" x14ac:dyDescent="0.25">
      <c r="A909" s="315" t="s">
        <v>504</v>
      </c>
      <c r="B909" s="315" t="s">
        <v>410</v>
      </c>
      <c r="D909" s="315" t="s">
        <v>397</v>
      </c>
      <c r="F909" s="315">
        <v>8</v>
      </c>
      <c r="H909" s="315">
        <v>100</v>
      </c>
      <c r="J909" s="315">
        <v>0</v>
      </c>
      <c r="L909" s="315">
        <v>0</v>
      </c>
      <c r="N909" s="315">
        <v>22.000000000000004</v>
      </c>
      <c r="Q909" s="316"/>
      <c r="R909" s="315">
        <v>75</v>
      </c>
      <c r="S909" s="315">
        <v>88.000000000000014</v>
      </c>
      <c r="T909" s="315">
        <v>100</v>
      </c>
      <c r="U909" s="315">
        <v>100</v>
      </c>
    </row>
    <row r="910" spans="1:21" x14ac:dyDescent="0.25">
      <c r="A910" s="315" t="s">
        <v>504</v>
      </c>
      <c r="B910" s="315" t="s">
        <v>396</v>
      </c>
      <c r="D910" s="315" t="s">
        <v>397</v>
      </c>
      <c r="F910" s="315">
        <v>6</v>
      </c>
      <c r="H910" s="315">
        <v>100</v>
      </c>
      <c r="J910" s="315">
        <v>0</v>
      </c>
      <c r="L910" s="315">
        <v>0</v>
      </c>
      <c r="N910" s="315">
        <v>24</v>
      </c>
      <c r="Q910" s="316"/>
      <c r="R910" s="315">
        <v>67</v>
      </c>
      <c r="S910" s="315">
        <v>83.000000000000014</v>
      </c>
      <c r="T910" s="315">
        <v>100</v>
      </c>
      <c r="U910" s="315">
        <v>100</v>
      </c>
    </row>
    <row r="911" spans="1:21" x14ac:dyDescent="0.25">
      <c r="A911" s="315" t="s">
        <v>504</v>
      </c>
      <c r="B911" s="315" t="s">
        <v>398</v>
      </c>
      <c r="D911" s="315" t="s">
        <v>397</v>
      </c>
      <c r="F911" s="315">
        <v>4</v>
      </c>
      <c r="H911" s="315">
        <v>100</v>
      </c>
      <c r="J911" s="315">
        <v>0</v>
      </c>
      <c r="L911" s="315">
        <v>0</v>
      </c>
      <c r="N911" s="315">
        <v>10</v>
      </c>
      <c r="Q911" s="316"/>
      <c r="R911" s="315">
        <v>100</v>
      </c>
      <c r="S911" s="315">
        <v>100</v>
      </c>
      <c r="T911" s="315">
        <v>100</v>
      </c>
      <c r="U911" s="315">
        <v>100</v>
      </c>
    </row>
    <row r="912" spans="1:21" x14ac:dyDescent="0.25">
      <c r="A912" s="315" t="s">
        <v>504</v>
      </c>
      <c r="B912" s="315" t="s">
        <v>399</v>
      </c>
      <c r="D912" s="315" t="s">
        <v>397</v>
      </c>
      <c r="F912" s="315">
        <v>9</v>
      </c>
      <c r="H912" s="315">
        <v>89</v>
      </c>
      <c r="J912" s="315">
        <v>11</v>
      </c>
      <c r="L912" s="315">
        <v>0</v>
      </c>
      <c r="N912" s="315">
        <v>24</v>
      </c>
      <c r="P912" s="315">
        <v>16</v>
      </c>
      <c r="Q912" s="316"/>
      <c r="R912" s="315">
        <v>55.999999999999993</v>
      </c>
      <c r="S912" s="315">
        <v>78</v>
      </c>
      <c r="T912" s="315">
        <v>89</v>
      </c>
      <c r="U912" s="315">
        <v>89</v>
      </c>
    </row>
    <row r="913" spans="1:21" x14ac:dyDescent="0.25">
      <c r="A913" s="315" t="s">
        <v>504</v>
      </c>
      <c r="B913" s="315" t="s">
        <v>400</v>
      </c>
      <c r="D913" s="315" t="s">
        <v>397</v>
      </c>
      <c r="F913" s="315">
        <v>7</v>
      </c>
      <c r="H913" s="315">
        <v>71</v>
      </c>
      <c r="J913" s="315">
        <v>14</v>
      </c>
      <c r="L913" s="315">
        <v>14</v>
      </c>
      <c r="N913" s="315">
        <v>24</v>
      </c>
      <c r="P913" s="315">
        <v>20</v>
      </c>
      <c r="Q913" s="316"/>
      <c r="R913" s="315">
        <v>43</v>
      </c>
      <c r="S913" s="315">
        <v>57</v>
      </c>
      <c r="T913" s="315">
        <v>57</v>
      </c>
      <c r="U913" s="315">
        <v>71</v>
      </c>
    </row>
    <row r="914" spans="1:21" x14ac:dyDescent="0.25">
      <c r="A914" s="315" t="s">
        <v>504</v>
      </c>
      <c r="B914" s="315" t="s">
        <v>401</v>
      </c>
      <c r="D914" s="315" t="s">
        <v>402</v>
      </c>
      <c r="F914" s="315">
        <v>7</v>
      </c>
      <c r="H914" s="315">
        <v>100</v>
      </c>
      <c r="J914" s="315">
        <v>0</v>
      </c>
      <c r="L914" s="315">
        <v>0</v>
      </c>
      <c r="N914" s="315">
        <v>32</v>
      </c>
      <c r="Q914" s="316"/>
      <c r="R914" s="315">
        <v>43</v>
      </c>
      <c r="S914" s="315">
        <v>57</v>
      </c>
      <c r="T914" s="315">
        <v>100</v>
      </c>
    </row>
    <row r="915" spans="1:21" x14ac:dyDescent="0.25">
      <c r="A915" s="315" t="s">
        <v>504</v>
      </c>
      <c r="B915" s="315" t="s">
        <v>403</v>
      </c>
      <c r="D915" s="315" t="s">
        <v>404</v>
      </c>
      <c r="F915" s="315">
        <v>11</v>
      </c>
      <c r="H915" s="315">
        <v>73</v>
      </c>
      <c r="J915" s="315">
        <v>0</v>
      </c>
      <c r="L915" s="315">
        <v>27.000000000000004</v>
      </c>
      <c r="N915" s="315">
        <v>24</v>
      </c>
      <c r="Q915" s="316"/>
      <c r="R915" s="315">
        <v>45</v>
      </c>
      <c r="S915" s="315">
        <v>73</v>
      </c>
    </row>
    <row r="916" spans="1:21" x14ac:dyDescent="0.25">
      <c r="A916" s="315" t="s">
        <v>504</v>
      </c>
      <c r="B916" s="315" t="s">
        <v>405</v>
      </c>
      <c r="D916" s="315" t="s">
        <v>406</v>
      </c>
      <c r="F916" s="315">
        <v>6</v>
      </c>
      <c r="H916" s="315">
        <v>33</v>
      </c>
      <c r="J916" s="315">
        <v>33</v>
      </c>
      <c r="L916" s="315">
        <v>33</v>
      </c>
      <c r="N916" s="315">
        <v>14</v>
      </c>
      <c r="P916" s="315">
        <v>6</v>
      </c>
      <c r="Q916" s="316"/>
      <c r="R916" s="315">
        <v>33</v>
      </c>
    </row>
    <row r="917" spans="1:21" x14ac:dyDescent="0.25">
      <c r="A917" s="315" t="s">
        <v>504</v>
      </c>
      <c r="B917" s="315" t="s">
        <v>407</v>
      </c>
      <c r="D917" s="315" t="s">
        <v>408</v>
      </c>
      <c r="F917" s="315">
        <v>15</v>
      </c>
      <c r="H917" s="315">
        <v>20</v>
      </c>
      <c r="J917" s="315">
        <v>0</v>
      </c>
      <c r="L917" s="315">
        <v>80</v>
      </c>
      <c r="N917" s="315">
        <v>8</v>
      </c>
      <c r="Q917" s="316"/>
    </row>
    <row r="918" spans="1:21" x14ac:dyDescent="0.25">
      <c r="Q918" s="316"/>
    </row>
    <row r="919" spans="1:21" x14ac:dyDescent="0.25">
      <c r="A919" s="315" t="s">
        <v>505</v>
      </c>
      <c r="B919" s="315" t="s">
        <v>410</v>
      </c>
      <c r="D919" s="315" t="s">
        <v>397</v>
      </c>
      <c r="F919" s="315">
        <v>4</v>
      </c>
      <c r="H919" s="315">
        <v>50</v>
      </c>
      <c r="J919" s="315">
        <v>50</v>
      </c>
      <c r="L919" s="315">
        <v>0</v>
      </c>
      <c r="N919" s="315">
        <v>34</v>
      </c>
      <c r="P919" s="315">
        <v>20</v>
      </c>
      <c r="Q919" s="316"/>
      <c r="R919" s="315">
        <v>0</v>
      </c>
      <c r="S919" s="315">
        <v>25</v>
      </c>
      <c r="T919" s="315">
        <v>50</v>
      </c>
      <c r="U919" s="315">
        <v>50</v>
      </c>
    </row>
    <row r="920" spans="1:21" x14ac:dyDescent="0.25">
      <c r="A920" s="315" t="s">
        <v>505</v>
      </c>
      <c r="B920" s="315" t="s">
        <v>396</v>
      </c>
      <c r="D920" s="315" t="s">
        <v>397</v>
      </c>
      <c r="F920" s="315">
        <v>6</v>
      </c>
      <c r="H920" s="315">
        <v>83.000000000000014</v>
      </c>
      <c r="J920" s="315">
        <v>17</v>
      </c>
      <c r="L920" s="315">
        <v>0</v>
      </c>
      <c r="N920" s="315">
        <v>36</v>
      </c>
      <c r="P920" s="315">
        <v>8</v>
      </c>
      <c r="Q920" s="316"/>
      <c r="R920" s="315">
        <v>17</v>
      </c>
      <c r="S920" s="315">
        <v>50</v>
      </c>
      <c r="T920" s="315">
        <v>67</v>
      </c>
      <c r="U920" s="315">
        <v>83.000000000000014</v>
      </c>
    </row>
    <row r="921" spans="1:21" x14ac:dyDescent="0.25">
      <c r="A921" s="315" t="s">
        <v>505</v>
      </c>
      <c r="B921" s="315" t="s">
        <v>398</v>
      </c>
      <c r="D921" s="315" t="s">
        <v>397</v>
      </c>
      <c r="F921" s="315">
        <v>5</v>
      </c>
      <c r="H921" s="315">
        <v>100</v>
      </c>
      <c r="J921" s="315">
        <v>0</v>
      </c>
      <c r="L921" s="315">
        <v>0</v>
      </c>
      <c r="N921" s="315">
        <v>27.999999999999996</v>
      </c>
      <c r="Q921" s="316"/>
      <c r="R921" s="315">
        <v>40</v>
      </c>
      <c r="S921" s="315">
        <v>100</v>
      </c>
      <c r="T921" s="315">
        <v>100</v>
      </c>
      <c r="U921" s="315">
        <v>100</v>
      </c>
    </row>
    <row r="922" spans="1:21" x14ac:dyDescent="0.25">
      <c r="A922" s="315" t="s">
        <v>505</v>
      </c>
      <c r="B922" s="315" t="s">
        <v>399</v>
      </c>
      <c r="D922" s="315" t="s">
        <v>397</v>
      </c>
      <c r="F922" s="315">
        <v>5</v>
      </c>
      <c r="H922" s="315">
        <v>60</v>
      </c>
      <c r="J922" s="315">
        <v>20</v>
      </c>
      <c r="L922" s="315">
        <v>20</v>
      </c>
      <c r="N922" s="315">
        <v>24</v>
      </c>
      <c r="P922" s="315">
        <v>4</v>
      </c>
      <c r="Q922" s="316"/>
      <c r="R922" s="315">
        <v>40</v>
      </c>
      <c r="S922" s="315">
        <v>60</v>
      </c>
      <c r="T922" s="315">
        <v>60</v>
      </c>
      <c r="U922" s="315">
        <v>60</v>
      </c>
    </row>
    <row r="923" spans="1:21" x14ac:dyDescent="0.25">
      <c r="A923" s="315" t="s">
        <v>505</v>
      </c>
      <c r="B923" s="315" t="s">
        <v>400</v>
      </c>
      <c r="D923" s="315" t="s">
        <v>397</v>
      </c>
      <c r="F923" s="315">
        <v>5</v>
      </c>
      <c r="H923" s="315">
        <v>80</v>
      </c>
      <c r="J923" s="315">
        <v>0</v>
      </c>
      <c r="L923" s="315">
        <v>20</v>
      </c>
      <c r="N923" s="315">
        <v>32</v>
      </c>
      <c r="Q923" s="316"/>
      <c r="R923" s="315">
        <v>20</v>
      </c>
      <c r="S923" s="315">
        <v>80</v>
      </c>
      <c r="T923" s="315">
        <v>80</v>
      </c>
      <c r="U923" s="315">
        <v>80</v>
      </c>
    </row>
    <row r="924" spans="1:21" x14ac:dyDescent="0.25">
      <c r="A924" s="315" t="s">
        <v>505</v>
      </c>
      <c r="B924" s="315" t="s">
        <v>401</v>
      </c>
      <c r="D924" s="315" t="s">
        <v>402</v>
      </c>
      <c r="F924" s="315">
        <v>3</v>
      </c>
      <c r="H924" s="315">
        <v>67</v>
      </c>
      <c r="J924" s="315">
        <v>0</v>
      </c>
      <c r="L924" s="315">
        <v>33</v>
      </c>
      <c r="N924" s="315">
        <v>38</v>
      </c>
      <c r="Q924" s="316"/>
      <c r="R924" s="315">
        <v>0</v>
      </c>
      <c r="S924" s="315">
        <v>33</v>
      </c>
      <c r="T924" s="315">
        <v>67</v>
      </c>
    </row>
    <row r="925" spans="1:21" x14ac:dyDescent="0.25">
      <c r="A925" s="315" t="s">
        <v>505</v>
      </c>
      <c r="B925" s="315" t="s">
        <v>403</v>
      </c>
      <c r="D925" s="315" t="s">
        <v>404</v>
      </c>
      <c r="F925" s="315">
        <v>3</v>
      </c>
      <c r="H925" s="315">
        <v>100</v>
      </c>
      <c r="J925" s="315">
        <v>0</v>
      </c>
      <c r="L925" s="315">
        <v>0</v>
      </c>
      <c r="N925" s="315">
        <v>20</v>
      </c>
      <c r="Q925" s="316"/>
      <c r="R925" s="315">
        <v>67</v>
      </c>
      <c r="S925" s="315">
        <v>100</v>
      </c>
    </row>
    <row r="926" spans="1:21" x14ac:dyDescent="0.25">
      <c r="A926" s="315" t="s">
        <v>505</v>
      </c>
      <c r="B926" s="315" t="s">
        <v>405</v>
      </c>
      <c r="D926" s="315" t="s">
        <v>406</v>
      </c>
      <c r="F926" s="315">
        <v>5</v>
      </c>
      <c r="H926" s="315">
        <v>40</v>
      </c>
      <c r="J926" s="315">
        <v>0</v>
      </c>
      <c r="L926" s="315">
        <v>60</v>
      </c>
      <c r="N926" s="315">
        <v>22.000000000000004</v>
      </c>
      <c r="Q926" s="316"/>
      <c r="R926" s="315">
        <v>40</v>
      </c>
    </row>
    <row r="927" spans="1:21" x14ac:dyDescent="0.25">
      <c r="A927" s="315" t="s">
        <v>505</v>
      </c>
      <c r="B927" s="315" t="s">
        <v>407</v>
      </c>
      <c r="D927" s="315" t="s">
        <v>408</v>
      </c>
      <c r="F927" s="315">
        <v>5</v>
      </c>
      <c r="H927" s="315">
        <v>0</v>
      </c>
      <c r="J927" s="315">
        <v>20</v>
      </c>
      <c r="L927" s="315">
        <v>80</v>
      </c>
      <c r="P927" s="315">
        <v>4</v>
      </c>
      <c r="Q927" s="316"/>
    </row>
    <row r="928" spans="1:21" x14ac:dyDescent="0.25">
      <c r="Q928" s="316"/>
    </row>
    <row r="929" spans="1:21" x14ac:dyDescent="0.25">
      <c r="A929" s="315" t="s">
        <v>506</v>
      </c>
      <c r="B929" s="315" t="s">
        <v>410</v>
      </c>
      <c r="D929" s="315" t="s">
        <v>397</v>
      </c>
      <c r="F929" s="315">
        <v>6</v>
      </c>
      <c r="H929" s="315">
        <v>83.000000000000014</v>
      </c>
      <c r="J929" s="315">
        <v>17</v>
      </c>
      <c r="L929" s="315">
        <v>0</v>
      </c>
      <c r="N929" s="315">
        <v>27.999999999999996</v>
      </c>
      <c r="P929" s="315">
        <v>24</v>
      </c>
      <c r="Q929" s="316"/>
      <c r="R929" s="315">
        <v>17</v>
      </c>
      <c r="S929" s="315">
        <v>67</v>
      </c>
      <c r="T929" s="315">
        <v>67</v>
      </c>
      <c r="U929" s="315">
        <v>83.000000000000014</v>
      </c>
    </row>
    <row r="930" spans="1:21" x14ac:dyDescent="0.25">
      <c r="A930" s="315" t="s">
        <v>506</v>
      </c>
      <c r="B930" s="315" t="s">
        <v>396</v>
      </c>
      <c r="D930" s="315" t="s">
        <v>397</v>
      </c>
      <c r="F930" s="315">
        <v>9</v>
      </c>
      <c r="H930" s="315">
        <v>55.999999999999993</v>
      </c>
      <c r="J930" s="315">
        <v>33</v>
      </c>
      <c r="L930" s="315">
        <v>11</v>
      </c>
      <c r="N930" s="315">
        <v>27.999999999999996</v>
      </c>
      <c r="P930" s="315">
        <v>39</v>
      </c>
      <c r="Q930" s="316"/>
      <c r="R930" s="315">
        <v>22.000000000000004</v>
      </c>
      <c r="S930" s="315">
        <v>44.000000000000007</v>
      </c>
      <c r="T930" s="315">
        <v>44.000000000000007</v>
      </c>
      <c r="U930" s="315">
        <v>55.999999999999993</v>
      </c>
    </row>
    <row r="931" spans="1:21" x14ac:dyDescent="0.25">
      <c r="A931" s="315" t="s">
        <v>506</v>
      </c>
      <c r="B931" s="315" t="s">
        <v>398</v>
      </c>
      <c r="D931" s="315" t="s">
        <v>397</v>
      </c>
      <c r="F931" s="315">
        <v>6</v>
      </c>
      <c r="H931" s="315">
        <v>83.000000000000014</v>
      </c>
      <c r="J931" s="315">
        <v>0</v>
      </c>
      <c r="L931" s="315">
        <v>17</v>
      </c>
      <c r="N931" s="315">
        <v>27.999999999999996</v>
      </c>
      <c r="Q931" s="316"/>
      <c r="R931" s="315">
        <v>33</v>
      </c>
      <c r="S931" s="315">
        <v>67</v>
      </c>
      <c r="T931" s="315">
        <v>67</v>
      </c>
      <c r="U931" s="315">
        <v>83.000000000000014</v>
      </c>
    </row>
    <row r="932" spans="1:21" x14ac:dyDescent="0.25">
      <c r="A932" s="315" t="s">
        <v>506</v>
      </c>
      <c r="B932" s="315" t="s">
        <v>399</v>
      </c>
      <c r="D932" s="315" t="s">
        <v>397</v>
      </c>
      <c r="F932" s="315">
        <v>7</v>
      </c>
      <c r="H932" s="315">
        <v>86</v>
      </c>
      <c r="J932" s="315">
        <v>14</v>
      </c>
      <c r="L932" s="315">
        <v>0</v>
      </c>
      <c r="N932" s="315">
        <v>27.999999999999996</v>
      </c>
      <c r="P932" s="315">
        <v>8</v>
      </c>
      <c r="Q932" s="316"/>
      <c r="R932" s="315">
        <v>14</v>
      </c>
      <c r="S932" s="315">
        <v>86</v>
      </c>
      <c r="T932" s="315">
        <v>86</v>
      </c>
      <c r="U932" s="315">
        <v>86</v>
      </c>
    </row>
    <row r="933" spans="1:21" x14ac:dyDescent="0.25">
      <c r="A933" s="315" t="s">
        <v>506</v>
      </c>
      <c r="B933" s="315" t="s">
        <v>400</v>
      </c>
      <c r="D933" s="315" t="s">
        <v>397</v>
      </c>
      <c r="F933" s="315">
        <v>4</v>
      </c>
      <c r="H933" s="315">
        <v>100</v>
      </c>
      <c r="J933" s="315">
        <v>0</v>
      </c>
      <c r="L933" s="315">
        <v>0</v>
      </c>
      <c r="N933" s="315">
        <v>32</v>
      </c>
      <c r="Q933" s="316"/>
      <c r="R933" s="315">
        <v>0</v>
      </c>
      <c r="S933" s="315">
        <v>75</v>
      </c>
      <c r="T933" s="315">
        <v>100</v>
      </c>
      <c r="U933" s="315">
        <v>100</v>
      </c>
    </row>
    <row r="934" spans="1:21" x14ac:dyDescent="0.25">
      <c r="A934" s="315" t="s">
        <v>506</v>
      </c>
      <c r="B934" s="315" t="s">
        <v>401</v>
      </c>
      <c r="D934" s="315" t="s">
        <v>402</v>
      </c>
      <c r="F934" s="315">
        <v>5</v>
      </c>
      <c r="H934" s="315">
        <v>80</v>
      </c>
      <c r="J934" s="315">
        <v>20</v>
      </c>
      <c r="L934" s="315">
        <v>0</v>
      </c>
      <c r="N934" s="315">
        <v>34</v>
      </c>
      <c r="P934" s="315">
        <v>52</v>
      </c>
      <c r="Q934" s="316"/>
      <c r="R934" s="315">
        <v>20</v>
      </c>
      <c r="S934" s="315">
        <v>60</v>
      </c>
      <c r="T934" s="315">
        <v>80</v>
      </c>
    </row>
    <row r="935" spans="1:21" x14ac:dyDescent="0.25">
      <c r="Q935" s="316"/>
    </row>
    <row r="936" spans="1:21" x14ac:dyDescent="0.25">
      <c r="A936" s="322" t="s">
        <v>416</v>
      </c>
      <c r="B936" s="323" t="s">
        <v>410</v>
      </c>
      <c r="C936" s="323"/>
      <c r="D936" s="323" t="s">
        <v>397</v>
      </c>
      <c r="E936" s="323"/>
      <c r="F936" s="323">
        <v>55</v>
      </c>
      <c r="G936" s="323"/>
      <c r="H936" s="323">
        <v>78</v>
      </c>
      <c r="I936" s="323"/>
      <c r="J936" s="323">
        <v>18</v>
      </c>
      <c r="K936" s="323"/>
      <c r="L936" s="323">
        <v>4</v>
      </c>
      <c r="M936" s="323"/>
      <c r="N936" s="323">
        <v>32</v>
      </c>
      <c r="O936" s="323"/>
      <c r="P936" s="323">
        <v>24</v>
      </c>
      <c r="Q936" s="324"/>
      <c r="R936" s="323">
        <v>25</v>
      </c>
      <c r="S936" s="323">
        <v>60</v>
      </c>
      <c r="T936" s="323">
        <v>73</v>
      </c>
      <c r="U936" s="323">
        <v>78</v>
      </c>
    </row>
    <row r="937" spans="1:21" x14ac:dyDescent="0.25">
      <c r="A937" s="323"/>
      <c r="B937" s="323" t="s">
        <v>396</v>
      </c>
      <c r="C937" s="323"/>
      <c r="D937" s="323" t="s">
        <v>397</v>
      </c>
      <c r="E937" s="323"/>
      <c r="F937" s="323">
        <v>60</v>
      </c>
      <c r="G937" s="323"/>
      <c r="H937" s="323">
        <v>75</v>
      </c>
      <c r="I937" s="323"/>
      <c r="J937" s="323">
        <v>17</v>
      </c>
      <c r="K937" s="323"/>
      <c r="L937" s="323">
        <v>8</v>
      </c>
      <c r="M937" s="323"/>
      <c r="N937" s="323">
        <v>32</v>
      </c>
      <c r="O937" s="323"/>
      <c r="P937" s="323">
        <v>27.000000000000004</v>
      </c>
      <c r="Q937" s="324"/>
      <c r="R937" s="323">
        <v>22.999999999999996</v>
      </c>
      <c r="S937" s="323">
        <v>50</v>
      </c>
      <c r="T937" s="323">
        <v>63</v>
      </c>
      <c r="U937" s="323">
        <v>75</v>
      </c>
    </row>
    <row r="938" spans="1:21" x14ac:dyDescent="0.25">
      <c r="A938" s="323"/>
      <c r="B938" s="323" t="s">
        <v>398</v>
      </c>
      <c r="C938" s="323"/>
      <c r="D938" s="323" t="s">
        <v>397</v>
      </c>
      <c r="E938" s="323"/>
      <c r="F938" s="323">
        <v>52</v>
      </c>
      <c r="G938" s="323"/>
      <c r="H938" s="323">
        <v>81</v>
      </c>
      <c r="I938" s="323"/>
      <c r="J938" s="323">
        <v>10</v>
      </c>
      <c r="K938" s="323"/>
      <c r="L938" s="323">
        <v>10</v>
      </c>
      <c r="M938" s="323"/>
      <c r="N938" s="323">
        <v>27.999999999999996</v>
      </c>
      <c r="O938" s="323"/>
      <c r="P938" s="323">
        <v>14</v>
      </c>
      <c r="Q938" s="324"/>
      <c r="R938" s="323">
        <v>31</v>
      </c>
      <c r="S938" s="323">
        <v>63</v>
      </c>
      <c r="T938" s="323">
        <v>77</v>
      </c>
      <c r="U938" s="323">
        <v>81</v>
      </c>
    </row>
    <row r="939" spans="1:21" x14ac:dyDescent="0.25">
      <c r="A939" s="323"/>
      <c r="B939" s="323" t="s">
        <v>399</v>
      </c>
      <c r="C939" s="323"/>
      <c r="D939" s="323" t="s">
        <v>397</v>
      </c>
      <c r="E939" s="323"/>
      <c r="F939" s="323">
        <v>57</v>
      </c>
      <c r="G939" s="323"/>
      <c r="H939" s="323">
        <v>75</v>
      </c>
      <c r="I939" s="323"/>
      <c r="J939" s="323">
        <v>14</v>
      </c>
      <c r="K939" s="323"/>
      <c r="L939" s="323">
        <v>11</v>
      </c>
      <c r="M939" s="323"/>
      <c r="N939" s="323">
        <v>27.999999999999996</v>
      </c>
      <c r="O939" s="323"/>
      <c r="P939" s="323">
        <v>29</v>
      </c>
      <c r="Q939" s="324"/>
      <c r="R939" s="323">
        <v>27.999999999999996</v>
      </c>
      <c r="S939" s="323">
        <v>58</v>
      </c>
      <c r="T939" s="323">
        <v>72</v>
      </c>
      <c r="U939" s="323">
        <v>75</v>
      </c>
    </row>
    <row r="940" spans="1:21" x14ac:dyDescent="0.25">
      <c r="A940" s="323"/>
      <c r="B940" s="323" t="s">
        <v>400</v>
      </c>
      <c r="C940" s="323"/>
      <c r="D940" s="323" t="s">
        <v>397</v>
      </c>
      <c r="E940" s="323"/>
      <c r="F940" s="323">
        <v>49.000000000000007</v>
      </c>
      <c r="G940" s="323"/>
      <c r="H940" s="323">
        <v>71</v>
      </c>
      <c r="I940" s="323"/>
      <c r="J940" s="323">
        <v>16</v>
      </c>
      <c r="K940" s="323"/>
      <c r="L940" s="323">
        <v>12</v>
      </c>
      <c r="M940" s="323"/>
      <c r="N940" s="323">
        <v>27.999999999999996</v>
      </c>
      <c r="O940" s="323"/>
      <c r="P940" s="323">
        <v>14</v>
      </c>
      <c r="Q940" s="324"/>
      <c r="R940" s="323">
        <v>31</v>
      </c>
      <c r="S940" s="323">
        <v>61</v>
      </c>
      <c r="T940" s="323">
        <v>67</v>
      </c>
      <c r="U940" s="323">
        <v>71</v>
      </c>
    </row>
    <row r="941" spans="1:21" x14ac:dyDescent="0.25">
      <c r="A941" s="323"/>
      <c r="B941" s="323" t="s">
        <v>401</v>
      </c>
      <c r="C941" s="323"/>
      <c r="D941" s="323" t="s">
        <v>402</v>
      </c>
      <c r="E941" s="323"/>
      <c r="F941" s="323">
        <v>62</v>
      </c>
      <c r="G941" s="323"/>
      <c r="H941" s="323">
        <v>68</v>
      </c>
      <c r="I941" s="323"/>
      <c r="J941" s="323">
        <v>18</v>
      </c>
      <c r="K941" s="323"/>
      <c r="L941" s="323">
        <v>15</v>
      </c>
      <c r="M941" s="323"/>
      <c r="N941" s="323">
        <v>27.999999999999996</v>
      </c>
      <c r="O941" s="323"/>
      <c r="P941" s="323">
        <v>24</v>
      </c>
      <c r="Q941" s="324"/>
      <c r="R941" s="323">
        <v>32</v>
      </c>
      <c r="S941" s="323">
        <v>55.999999999999993</v>
      </c>
      <c r="T941" s="323">
        <v>68</v>
      </c>
      <c r="U941" s="323"/>
    </row>
    <row r="942" spans="1:21" x14ac:dyDescent="0.25">
      <c r="A942" s="323"/>
      <c r="B942" s="323" t="s">
        <v>403</v>
      </c>
      <c r="C942" s="323"/>
      <c r="D942" s="323" t="s">
        <v>404</v>
      </c>
      <c r="E942" s="323"/>
      <c r="F942" s="323">
        <v>91.999999999999986</v>
      </c>
      <c r="G942" s="323"/>
      <c r="H942" s="323">
        <v>72</v>
      </c>
      <c r="I942" s="323"/>
      <c r="J942" s="323">
        <v>4</v>
      </c>
      <c r="K942" s="323"/>
      <c r="L942" s="323">
        <v>24</v>
      </c>
      <c r="M942" s="323"/>
      <c r="N942" s="323">
        <v>27.999999999999996</v>
      </c>
      <c r="O942" s="323"/>
      <c r="P942" s="323">
        <v>10</v>
      </c>
      <c r="Q942" s="324"/>
      <c r="R942" s="323">
        <v>35</v>
      </c>
      <c r="S942" s="323">
        <v>72</v>
      </c>
      <c r="T942" s="323"/>
      <c r="U942" s="323"/>
    </row>
    <row r="943" spans="1:21" x14ac:dyDescent="0.25">
      <c r="A943" s="323"/>
      <c r="B943" s="323" t="s">
        <v>405</v>
      </c>
      <c r="C943" s="323"/>
      <c r="D943" s="323" t="s">
        <v>406</v>
      </c>
      <c r="E943" s="323"/>
      <c r="F943" s="323">
        <v>57</v>
      </c>
      <c r="G943" s="323"/>
      <c r="H943" s="323">
        <v>33</v>
      </c>
      <c r="I943" s="323"/>
      <c r="J943" s="323">
        <v>12</v>
      </c>
      <c r="K943" s="323"/>
      <c r="L943" s="323">
        <v>54.000000000000007</v>
      </c>
      <c r="M943" s="323"/>
      <c r="N943" s="323">
        <v>20</v>
      </c>
      <c r="O943" s="323"/>
      <c r="P943" s="323">
        <v>8</v>
      </c>
      <c r="Q943" s="324"/>
      <c r="R943" s="323">
        <v>33</v>
      </c>
      <c r="S943" s="323"/>
      <c r="T943" s="323"/>
      <c r="U943" s="323"/>
    </row>
    <row r="944" spans="1:21" x14ac:dyDescent="0.25">
      <c r="A944" s="323"/>
      <c r="B944" s="323" t="s">
        <v>407</v>
      </c>
      <c r="C944" s="323"/>
      <c r="D944" s="323" t="s">
        <v>408</v>
      </c>
      <c r="E944" s="323"/>
      <c r="F944" s="323">
        <v>81.999999999999986</v>
      </c>
      <c r="G944" s="323"/>
      <c r="H944" s="323">
        <v>10</v>
      </c>
      <c r="I944" s="323"/>
      <c r="J944" s="323">
        <v>4</v>
      </c>
      <c r="K944" s="323"/>
      <c r="L944" s="323">
        <v>86.999999999999986</v>
      </c>
      <c r="M944" s="323"/>
      <c r="N944" s="323">
        <v>12</v>
      </c>
      <c r="O944" s="323"/>
      <c r="P944" s="323">
        <v>7</v>
      </c>
      <c r="Q944" s="324"/>
      <c r="R944" s="323"/>
      <c r="S944" s="323"/>
      <c r="T944" s="323"/>
      <c r="U944" s="323"/>
    </row>
    <row r="945" spans="1:21" x14ac:dyDescent="0.25">
      <c r="A945" s="323"/>
      <c r="B945" s="323"/>
      <c r="C945" s="323"/>
      <c r="D945" s="323"/>
      <c r="E945" s="323"/>
      <c r="F945" s="323"/>
      <c r="G945" s="323"/>
      <c r="H945" s="323"/>
      <c r="I945" s="323"/>
      <c r="J945" s="323"/>
      <c r="K945" s="323"/>
      <c r="L945" s="323"/>
      <c r="M945" s="323"/>
      <c r="N945" s="323"/>
      <c r="O945" s="323"/>
      <c r="P945" s="323"/>
      <c r="Q945" s="324"/>
      <c r="R945" s="323"/>
      <c r="S945" s="323"/>
      <c r="T945" s="323"/>
      <c r="U945" s="323"/>
    </row>
    <row r="946" spans="1:21" ht="14.5" x14ac:dyDescent="0.35">
      <c r="A946" s="321" t="s">
        <v>25</v>
      </c>
      <c r="Q946" s="316"/>
    </row>
    <row r="947" spans="1:21" x14ac:dyDescent="0.25">
      <c r="A947" s="315" t="s">
        <v>507</v>
      </c>
      <c r="B947" s="315" t="s">
        <v>398</v>
      </c>
      <c r="D947" s="315" t="s">
        <v>397</v>
      </c>
      <c r="F947" s="315">
        <v>1</v>
      </c>
      <c r="H947" s="315">
        <v>100</v>
      </c>
      <c r="J947" s="315">
        <v>0</v>
      </c>
      <c r="L947" s="315">
        <v>0</v>
      </c>
      <c r="N947" s="315">
        <v>27.999999999999996</v>
      </c>
      <c r="Q947" s="316"/>
      <c r="R947" s="315">
        <v>0</v>
      </c>
      <c r="S947" s="315">
        <v>100</v>
      </c>
      <c r="T947" s="315">
        <v>100</v>
      </c>
      <c r="U947" s="315">
        <v>100</v>
      </c>
    </row>
    <row r="948" spans="1:21" x14ac:dyDescent="0.25">
      <c r="A948" s="315" t="s">
        <v>507</v>
      </c>
      <c r="B948" s="315" t="s">
        <v>399</v>
      </c>
      <c r="D948" s="315" t="s">
        <v>397</v>
      </c>
      <c r="F948" s="315">
        <v>5</v>
      </c>
      <c r="H948" s="315">
        <v>40</v>
      </c>
      <c r="J948" s="315">
        <v>40</v>
      </c>
      <c r="L948" s="315">
        <v>20</v>
      </c>
      <c r="N948" s="315">
        <v>52</v>
      </c>
      <c r="P948" s="315">
        <v>34</v>
      </c>
      <c r="Q948" s="316"/>
      <c r="R948" s="315">
        <v>0</v>
      </c>
      <c r="S948" s="315">
        <v>0</v>
      </c>
      <c r="T948" s="315">
        <v>20</v>
      </c>
      <c r="U948" s="315">
        <v>40</v>
      </c>
    </row>
    <row r="949" spans="1:21" x14ac:dyDescent="0.25">
      <c r="A949" s="315" t="s">
        <v>507</v>
      </c>
      <c r="B949" s="315" t="s">
        <v>400</v>
      </c>
      <c r="D949" s="315" t="s">
        <v>397</v>
      </c>
      <c r="F949" s="315">
        <v>2</v>
      </c>
      <c r="H949" s="315">
        <v>0</v>
      </c>
      <c r="J949" s="315">
        <v>0</v>
      </c>
      <c r="L949" s="315">
        <v>100</v>
      </c>
      <c r="Q949" s="316"/>
      <c r="R949" s="315">
        <v>0</v>
      </c>
      <c r="S949" s="315">
        <v>0</v>
      </c>
      <c r="T949" s="315">
        <v>0</v>
      </c>
      <c r="U949" s="315">
        <v>0</v>
      </c>
    </row>
    <row r="950" spans="1:21" x14ac:dyDescent="0.25">
      <c r="A950" s="315" t="s">
        <v>507</v>
      </c>
      <c r="B950" s="315" t="s">
        <v>401</v>
      </c>
      <c r="D950" s="315" t="s">
        <v>402</v>
      </c>
      <c r="F950" s="315">
        <v>5</v>
      </c>
      <c r="H950" s="315">
        <v>0</v>
      </c>
      <c r="J950" s="315">
        <v>20</v>
      </c>
      <c r="L950" s="315">
        <v>80</v>
      </c>
      <c r="P950" s="315">
        <v>44.000000000000007</v>
      </c>
      <c r="Q950" s="316"/>
      <c r="R950" s="315">
        <v>0</v>
      </c>
      <c r="S950" s="315">
        <v>0</v>
      </c>
      <c r="T950" s="315">
        <v>0</v>
      </c>
    </row>
    <row r="951" spans="1:21" x14ac:dyDescent="0.25">
      <c r="A951" s="315" t="s">
        <v>507</v>
      </c>
      <c r="B951" s="315" t="s">
        <v>403</v>
      </c>
      <c r="D951" s="315" t="s">
        <v>404</v>
      </c>
      <c r="F951" s="315">
        <v>5</v>
      </c>
      <c r="H951" s="315">
        <v>0</v>
      </c>
      <c r="J951" s="315">
        <v>0</v>
      </c>
      <c r="L951" s="315">
        <v>100</v>
      </c>
      <c r="Q951" s="316"/>
      <c r="R951" s="315">
        <v>0</v>
      </c>
      <c r="S951" s="315">
        <v>0</v>
      </c>
    </row>
    <row r="952" spans="1:21" x14ac:dyDescent="0.25">
      <c r="A952" s="315" t="s">
        <v>507</v>
      </c>
      <c r="B952" s="315" t="s">
        <v>410</v>
      </c>
      <c r="D952" s="315" t="s">
        <v>397</v>
      </c>
      <c r="F952" s="315">
        <v>5</v>
      </c>
      <c r="H952" s="315">
        <v>20</v>
      </c>
      <c r="J952" s="315">
        <v>0</v>
      </c>
      <c r="L952" s="315">
        <v>80</v>
      </c>
      <c r="N952" s="315">
        <v>55.999999999999993</v>
      </c>
      <c r="Q952" s="316"/>
      <c r="R952" s="315">
        <v>0</v>
      </c>
      <c r="S952" s="315">
        <v>0</v>
      </c>
      <c r="T952" s="315">
        <v>0</v>
      </c>
      <c r="U952" s="315">
        <v>20</v>
      </c>
    </row>
    <row r="953" spans="1:21" x14ac:dyDescent="0.25">
      <c r="A953" s="315" t="s">
        <v>507</v>
      </c>
      <c r="B953" s="315" t="s">
        <v>396</v>
      </c>
      <c r="D953" s="315" t="s">
        <v>397</v>
      </c>
      <c r="F953" s="315">
        <v>13</v>
      </c>
      <c r="H953" s="315">
        <v>45.999999999999993</v>
      </c>
      <c r="J953" s="315">
        <v>8</v>
      </c>
      <c r="L953" s="315">
        <v>45.999999999999993</v>
      </c>
      <c r="N953" s="315">
        <v>40</v>
      </c>
      <c r="P953" s="315">
        <v>44.000000000000007</v>
      </c>
      <c r="Q953" s="316"/>
      <c r="R953" s="315">
        <v>0</v>
      </c>
      <c r="S953" s="315">
        <v>15</v>
      </c>
      <c r="T953" s="315">
        <v>38</v>
      </c>
      <c r="U953" s="315">
        <v>45.999999999999993</v>
      </c>
    </row>
    <row r="954" spans="1:21" x14ac:dyDescent="0.25">
      <c r="A954" s="315" t="s">
        <v>507</v>
      </c>
      <c r="B954" s="315" t="s">
        <v>398</v>
      </c>
      <c r="D954" s="315" t="s">
        <v>397</v>
      </c>
      <c r="F954" s="315">
        <v>8</v>
      </c>
      <c r="H954" s="315">
        <v>50</v>
      </c>
      <c r="J954" s="315">
        <v>13</v>
      </c>
      <c r="L954" s="315">
        <v>38</v>
      </c>
      <c r="N954" s="315">
        <v>48</v>
      </c>
      <c r="P954" s="315">
        <v>32</v>
      </c>
      <c r="Q954" s="316"/>
      <c r="R954" s="315">
        <v>0</v>
      </c>
      <c r="S954" s="315">
        <v>13</v>
      </c>
      <c r="T954" s="315">
        <v>38</v>
      </c>
      <c r="U954" s="315">
        <v>50</v>
      </c>
    </row>
    <row r="955" spans="1:21" x14ac:dyDescent="0.25">
      <c r="A955" s="315" t="s">
        <v>507</v>
      </c>
      <c r="B955" s="315" t="s">
        <v>399</v>
      </c>
      <c r="D955" s="315" t="s">
        <v>397</v>
      </c>
      <c r="F955" s="315">
        <v>1</v>
      </c>
      <c r="H955" s="315">
        <v>0</v>
      </c>
      <c r="J955" s="315">
        <v>0</v>
      </c>
      <c r="L955" s="315">
        <v>100</v>
      </c>
      <c r="Q955" s="316"/>
      <c r="R955" s="315">
        <v>0</v>
      </c>
      <c r="S955" s="315">
        <v>0</v>
      </c>
      <c r="T955" s="315">
        <v>0</v>
      </c>
      <c r="U955" s="315">
        <v>0</v>
      </c>
    </row>
    <row r="956" spans="1:21" x14ac:dyDescent="0.25">
      <c r="Q956" s="316"/>
    </row>
    <row r="957" spans="1:21" x14ac:dyDescent="0.25">
      <c r="Q957" s="316"/>
    </row>
    <row r="958" spans="1:21" x14ac:dyDescent="0.25">
      <c r="A958" s="315" t="s">
        <v>508</v>
      </c>
      <c r="B958" s="315" t="s">
        <v>396</v>
      </c>
      <c r="D958" s="315" t="s">
        <v>397</v>
      </c>
      <c r="F958" s="315">
        <v>1</v>
      </c>
      <c r="H958" s="315">
        <v>100</v>
      </c>
      <c r="J958" s="315">
        <v>0</v>
      </c>
      <c r="L958" s="315">
        <v>0</v>
      </c>
      <c r="N958" s="315">
        <v>24</v>
      </c>
      <c r="Q958" s="316"/>
      <c r="R958" s="315">
        <v>100</v>
      </c>
      <c r="S958" s="315">
        <v>100</v>
      </c>
      <c r="T958" s="315">
        <v>100</v>
      </c>
      <c r="U958" s="315">
        <v>100</v>
      </c>
    </row>
    <row r="959" spans="1:21" x14ac:dyDescent="0.25">
      <c r="A959" s="315" t="s">
        <v>508</v>
      </c>
      <c r="B959" s="315" t="s">
        <v>399</v>
      </c>
      <c r="D959" s="315" t="s">
        <v>397</v>
      </c>
      <c r="F959" s="315">
        <v>3</v>
      </c>
      <c r="H959" s="315">
        <v>0</v>
      </c>
      <c r="J959" s="315">
        <v>0</v>
      </c>
      <c r="L959" s="315">
        <v>100</v>
      </c>
      <c r="Q959" s="316"/>
      <c r="R959" s="315">
        <v>0</v>
      </c>
      <c r="S959" s="315">
        <v>0</v>
      </c>
      <c r="T959" s="315">
        <v>0</v>
      </c>
      <c r="U959" s="315">
        <v>0</v>
      </c>
    </row>
    <row r="960" spans="1:21" x14ac:dyDescent="0.25">
      <c r="A960" s="315" t="s">
        <v>508</v>
      </c>
      <c r="B960" s="315" t="s">
        <v>400</v>
      </c>
      <c r="D960" s="315" t="s">
        <v>397</v>
      </c>
      <c r="F960" s="315">
        <v>2</v>
      </c>
      <c r="H960" s="315">
        <v>50</v>
      </c>
      <c r="J960" s="315">
        <v>50</v>
      </c>
      <c r="L960" s="315">
        <v>0</v>
      </c>
      <c r="N960" s="315">
        <v>60</v>
      </c>
      <c r="P960" s="315">
        <v>55.999999999999993</v>
      </c>
      <c r="Q960" s="316"/>
      <c r="R960" s="315">
        <v>0</v>
      </c>
      <c r="S960" s="315">
        <v>0</v>
      </c>
      <c r="T960" s="315">
        <v>0</v>
      </c>
      <c r="U960" s="315">
        <v>50</v>
      </c>
    </row>
    <row r="961" spans="1:21" x14ac:dyDescent="0.25">
      <c r="A961" s="315" t="s">
        <v>508</v>
      </c>
      <c r="B961" s="315" t="s">
        <v>401</v>
      </c>
      <c r="D961" s="315" t="s">
        <v>402</v>
      </c>
      <c r="F961" s="315">
        <v>2</v>
      </c>
      <c r="H961" s="315">
        <v>0</v>
      </c>
      <c r="J961" s="315">
        <v>0</v>
      </c>
      <c r="L961" s="315">
        <v>100</v>
      </c>
      <c r="Q961" s="316"/>
      <c r="R961" s="315">
        <v>0</v>
      </c>
      <c r="S961" s="315">
        <v>0</v>
      </c>
      <c r="T961" s="315">
        <v>0</v>
      </c>
    </row>
    <row r="962" spans="1:21" x14ac:dyDescent="0.25">
      <c r="A962" s="315" t="s">
        <v>508</v>
      </c>
      <c r="B962" s="315" t="s">
        <v>403</v>
      </c>
      <c r="D962" s="315" t="s">
        <v>404</v>
      </c>
      <c r="F962" s="315">
        <v>1</v>
      </c>
      <c r="H962" s="315">
        <v>0</v>
      </c>
      <c r="J962" s="315">
        <v>0</v>
      </c>
      <c r="L962" s="315">
        <v>100</v>
      </c>
      <c r="Q962" s="316"/>
      <c r="R962" s="315">
        <v>0</v>
      </c>
      <c r="S962" s="315">
        <v>0</v>
      </c>
    </row>
    <row r="963" spans="1:21" x14ac:dyDescent="0.25">
      <c r="A963" s="315" t="s">
        <v>508</v>
      </c>
      <c r="B963" s="315" t="s">
        <v>405</v>
      </c>
      <c r="D963" s="315" t="s">
        <v>406</v>
      </c>
      <c r="F963" s="315">
        <v>1</v>
      </c>
      <c r="H963" s="315">
        <v>0</v>
      </c>
      <c r="J963" s="315">
        <v>0</v>
      </c>
      <c r="L963" s="315">
        <v>100</v>
      </c>
      <c r="Q963" s="316"/>
      <c r="R963" s="315">
        <v>0</v>
      </c>
    </row>
    <row r="964" spans="1:21" x14ac:dyDescent="0.25">
      <c r="A964" s="315" t="s">
        <v>508</v>
      </c>
      <c r="B964" s="315" t="s">
        <v>407</v>
      </c>
      <c r="D964" s="315" t="s">
        <v>408</v>
      </c>
      <c r="F964" s="315">
        <v>1</v>
      </c>
      <c r="H964" s="315">
        <v>0</v>
      </c>
      <c r="J964" s="315">
        <v>0</v>
      </c>
      <c r="L964" s="315">
        <v>100</v>
      </c>
      <c r="Q964" s="316"/>
    </row>
    <row r="965" spans="1:21" x14ac:dyDescent="0.25">
      <c r="A965" s="315" t="s">
        <v>508</v>
      </c>
      <c r="B965" s="315" t="s">
        <v>410</v>
      </c>
      <c r="D965" s="315" t="s">
        <v>397</v>
      </c>
      <c r="F965" s="315">
        <v>2</v>
      </c>
      <c r="H965" s="315">
        <v>50</v>
      </c>
      <c r="J965" s="315">
        <v>0</v>
      </c>
      <c r="L965" s="315">
        <v>50</v>
      </c>
      <c r="N965" s="315">
        <v>40</v>
      </c>
      <c r="Q965" s="316"/>
      <c r="R965" s="315">
        <v>0</v>
      </c>
      <c r="S965" s="315">
        <v>0</v>
      </c>
      <c r="T965" s="315">
        <v>50</v>
      </c>
      <c r="U965" s="315">
        <v>50</v>
      </c>
    </row>
    <row r="966" spans="1:21" x14ac:dyDescent="0.25">
      <c r="A966" s="315" t="s">
        <v>508</v>
      </c>
      <c r="B966" s="315" t="s">
        <v>396</v>
      </c>
      <c r="D966" s="315" t="s">
        <v>397</v>
      </c>
      <c r="F966" s="315">
        <v>3</v>
      </c>
      <c r="H966" s="315">
        <v>67</v>
      </c>
      <c r="J966" s="315">
        <v>0</v>
      </c>
      <c r="L966" s="315">
        <v>33</v>
      </c>
      <c r="N966" s="315">
        <v>34</v>
      </c>
      <c r="Q966" s="316"/>
      <c r="R966" s="315">
        <v>0</v>
      </c>
      <c r="S966" s="315">
        <v>67</v>
      </c>
      <c r="T966" s="315">
        <v>67</v>
      </c>
      <c r="U966" s="315">
        <v>67</v>
      </c>
    </row>
    <row r="967" spans="1:21" x14ac:dyDescent="0.25">
      <c r="Q967" s="316"/>
    </row>
    <row r="968" spans="1:21" x14ac:dyDescent="0.25">
      <c r="Q968" s="316"/>
    </row>
    <row r="969" spans="1:21" x14ac:dyDescent="0.25">
      <c r="A969" s="315" t="s">
        <v>509</v>
      </c>
      <c r="B969" s="315" t="s">
        <v>396</v>
      </c>
      <c r="D969" s="315" t="s">
        <v>397</v>
      </c>
      <c r="F969" s="315">
        <v>5</v>
      </c>
      <c r="H969" s="315">
        <v>0</v>
      </c>
      <c r="J969" s="315">
        <v>20</v>
      </c>
      <c r="L969" s="315">
        <v>80</v>
      </c>
      <c r="P969" s="315">
        <v>60</v>
      </c>
      <c r="Q969" s="316"/>
      <c r="R969" s="315">
        <v>0</v>
      </c>
      <c r="S969" s="315">
        <v>0</v>
      </c>
      <c r="T969" s="315">
        <v>0</v>
      </c>
      <c r="U969" s="315">
        <v>0</v>
      </c>
    </row>
    <row r="970" spans="1:21" x14ac:dyDescent="0.25">
      <c r="Q970" s="316"/>
    </row>
    <row r="971" spans="1:21" x14ac:dyDescent="0.25">
      <c r="A971" s="322" t="s">
        <v>416</v>
      </c>
      <c r="B971" s="323" t="s">
        <v>410</v>
      </c>
      <c r="C971" s="323"/>
      <c r="D971" s="323" t="s">
        <v>397</v>
      </c>
      <c r="E971" s="323"/>
      <c r="F971" s="323">
        <v>7</v>
      </c>
      <c r="G971" s="323"/>
      <c r="H971" s="323">
        <v>29</v>
      </c>
      <c r="I971" s="323"/>
      <c r="J971" s="323">
        <v>0</v>
      </c>
      <c r="K971" s="323"/>
      <c r="L971" s="323">
        <v>71</v>
      </c>
      <c r="M971" s="323"/>
      <c r="N971" s="323">
        <v>48</v>
      </c>
      <c r="O971" s="323"/>
      <c r="P971" s="323"/>
      <c r="Q971" s="324"/>
      <c r="R971" s="323">
        <v>0</v>
      </c>
      <c r="S971" s="323">
        <v>0</v>
      </c>
      <c r="T971" s="323">
        <v>14</v>
      </c>
      <c r="U971" s="323">
        <v>29</v>
      </c>
    </row>
    <row r="972" spans="1:21" x14ac:dyDescent="0.25">
      <c r="A972" s="323"/>
      <c r="B972" s="323" t="s">
        <v>396</v>
      </c>
      <c r="C972" s="323"/>
      <c r="D972" s="323" t="s">
        <v>397</v>
      </c>
      <c r="E972" s="323"/>
      <c r="F972" s="323">
        <v>22.000000000000004</v>
      </c>
      <c r="G972" s="323"/>
      <c r="H972" s="323">
        <v>40.999999999999993</v>
      </c>
      <c r="I972" s="323"/>
      <c r="J972" s="323">
        <v>9</v>
      </c>
      <c r="K972" s="323"/>
      <c r="L972" s="323">
        <v>50</v>
      </c>
      <c r="M972" s="323"/>
      <c r="N972" s="323">
        <v>36</v>
      </c>
      <c r="O972" s="323"/>
      <c r="P972" s="323">
        <v>52</v>
      </c>
      <c r="Q972" s="324"/>
      <c r="R972" s="323">
        <v>5</v>
      </c>
      <c r="S972" s="323">
        <v>22.999999999999996</v>
      </c>
      <c r="T972" s="323">
        <v>36</v>
      </c>
      <c r="U972" s="323">
        <v>40.999999999999993</v>
      </c>
    </row>
    <row r="973" spans="1:21" x14ac:dyDescent="0.25">
      <c r="A973" s="323"/>
      <c r="B973" s="323" t="s">
        <v>398</v>
      </c>
      <c r="C973" s="323"/>
      <c r="D973" s="323" t="s">
        <v>397</v>
      </c>
      <c r="E973" s="323"/>
      <c r="F973" s="323">
        <v>9</v>
      </c>
      <c r="G973" s="323"/>
      <c r="H973" s="323">
        <v>55.999999999999993</v>
      </c>
      <c r="I973" s="323"/>
      <c r="J973" s="323">
        <v>11</v>
      </c>
      <c r="K973" s="323"/>
      <c r="L973" s="323">
        <v>33</v>
      </c>
      <c r="M973" s="323"/>
      <c r="N973" s="323">
        <v>48</v>
      </c>
      <c r="O973" s="323"/>
      <c r="P973" s="323">
        <v>32</v>
      </c>
      <c r="Q973" s="324"/>
      <c r="R973" s="323">
        <v>0</v>
      </c>
      <c r="S973" s="323">
        <v>22.000000000000004</v>
      </c>
      <c r="T973" s="323">
        <v>44.000000000000007</v>
      </c>
      <c r="U973" s="323">
        <v>55.999999999999993</v>
      </c>
    </row>
    <row r="974" spans="1:21" x14ac:dyDescent="0.25">
      <c r="A974" s="323"/>
      <c r="B974" s="323" t="s">
        <v>399</v>
      </c>
      <c r="C974" s="323"/>
      <c r="D974" s="323" t="s">
        <v>397</v>
      </c>
      <c r="E974" s="323"/>
      <c r="F974" s="323">
        <v>9</v>
      </c>
      <c r="G974" s="323"/>
      <c r="H974" s="323">
        <v>22.000000000000004</v>
      </c>
      <c r="I974" s="323"/>
      <c r="J974" s="323">
        <v>22.000000000000004</v>
      </c>
      <c r="K974" s="323"/>
      <c r="L974" s="323">
        <v>55.999999999999993</v>
      </c>
      <c r="M974" s="323"/>
      <c r="N974" s="323">
        <v>52</v>
      </c>
      <c r="O974" s="323"/>
      <c r="P974" s="323">
        <v>34</v>
      </c>
      <c r="Q974" s="324"/>
      <c r="R974" s="323">
        <v>0</v>
      </c>
      <c r="S974" s="323">
        <v>0</v>
      </c>
      <c r="T974" s="323">
        <v>11</v>
      </c>
      <c r="U974" s="323">
        <v>22.000000000000004</v>
      </c>
    </row>
    <row r="975" spans="1:21" x14ac:dyDescent="0.25">
      <c r="A975" s="323"/>
      <c r="B975" s="323" t="s">
        <v>400</v>
      </c>
      <c r="C975" s="323"/>
      <c r="D975" s="323" t="s">
        <v>397</v>
      </c>
      <c r="E975" s="323"/>
      <c r="F975" s="323">
        <v>4</v>
      </c>
      <c r="G975" s="323"/>
      <c r="H975" s="323">
        <v>25</v>
      </c>
      <c r="I975" s="323"/>
      <c r="J975" s="323">
        <v>25</v>
      </c>
      <c r="K975" s="323"/>
      <c r="L975" s="323">
        <v>50</v>
      </c>
      <c r="M975" s="323"/>
      <c r="N975" s="323">
        <v>60</v>
      </c>
      <c r="O975" s="323"/>
      <c r="P975" s="323">
        <v>55.999999999999993</v>
      </c>
      <c r="Q975" s="324"/>
      <c r="R975" s="323">
        <v>0</v>
      </c>
      <c r="S975" s="323">
        <v>0</v>
      </c>
      <c r="T975" s="323">
        <v>0</v>
      </c>
      <c r="U975" s="323">
        <v>25</v>
      </c>
    </row>
    <row r="976" spans="1:21" x14ac:dyDescent="0.25">
      <c r="A976" s="323"/>
      <c r="B976" s="323" t="s">
        <v>401</v>
      </c>
      <c r="C976" s="323"/>
      <c r="D976" s="323" t="s">
        <v>402</v>
      </c>
      <c r="E976" s="323"/>
      <c r="F976" s="323">
        <v>7</v>
      </c>
      <c r="G976" s="323"/>
      <c r="H976" s="323">
        <v>0</v>
      </c>
      <c r="I976" s="323"/>
      <c r="J976" s="323">
        <v>14</v>
      </c>
      <c r="K976" s="323"/>
      <c r="L976" s="323">
        <v>86</v>
      </c>
      <c r="M976" s="323"/>
      <c r="N976" s="323"/>
      <c r="O976" s="323"/>
      <c r="P976" s="323">
        <v>44.000000000000007</v>
      </c>
      <c r="Q976" s="324"/>
      <c r="R976" s="323">
        <v>0</v>
      </c>
      <c r="S976" s="323">
        <v>0</v>
      </c>
      <c r="T976" s="323">
        <v>0</v>
      </c>
      <c r="U976" s="323"/>
    </row>
    <row r="977" spans="1:21" x14ac:dyDescent="0.25">
      <c r="A977" s="323"/>
      <c r="B977" s="323" t="s">
        <v>403</v>
      </c>
      <c r="C977" s="323"/>
      <c r="D977" s="323" t="s">
        <v>404</v>
      </c>
      <c r="E977" s="323"/>
      <c r="F977" s="323">
        <v>6</v>
      </c>
      <c r="G977" s="323"/>
      <c r="H977" s="323">
        <v>0</v>
      </c>
      <c r="I977" s="323"/>
      <c r="J977" s="323">
        <v>0</v>
      </c>
      <c r="K977" s="323"/>
      <c r="L977" s="323">
        <v>100</v>
      </c>
      <c r="M977" s="323"/>
      <c r="N977" s="323"/>
      <c r="O977" s="323"/>
      <c r="P977" s="323"/>
      <c r="Q977" s="324"/>
      <c r="R977" s="323">
        <v>0</v>
      </c>
      <c r="S977" s="323">
        <v>0</v>
      </c>
      <c r="T977" s="323"/>
      <c r="U977" s="323"/>
    </row>
    <row r="978" spans="1:21" x14ac:dyDescent="0.25">
      <c r="A978" s="323"/>
      <c r="B978" s="323" t="s">
        <v>405</v>
      </c>
      <c r="C978" s="323"/>
      <c r="D978" s="323" t="s">
        <v>406</v>
      </c>
      <c r="E978" s="323"/>
      <c r="F978" s="323">
        <v>1</v>
      </c>
      <c r="G978" s="323"/>
      <c r="H978" s="323">
        <v>0</v>
      </c>
      <c r="I978" s="323"/>
      <c r="J978" s="323">
        <v>0</v>
      </c>
      <c r="K978" s="323"/>
      <c r="L978" s="323">
        <v>100</v>
      </c>
      <c r="M978" s="323"/>
      <c r="N978" s="323"/>
      <c r="O978" s="323"/>
      <c r="P978" s="323"/>
      <c r="Q978" s="324"/>
      <c r="R978" s="323">
        <v>0</v>
      </c>
      <c r="S978" s="323"/>
      <c r="T978" s="323"/>
      <c r="U978" s="323"/>
    </row>
    <row r="979" spans="1:21" x14ac:dyDescent="0.25">
      <c r="A979" s="323"/>
      <c r="B979" s="323" t="s">
        <v>407</v>
      </c>
      <c r="C979" s="323"/>
      <c r="D979" s="323" t="s">
        <v>408</v>
      </c>
      <c r="E979" s="323"/>
      <c r="F979" s="323">
        <v>1</v>
      </c>
      <c r="G979" s="323"/>
      <c r="H979" s="323">
        <v>0</v>
      </c>
      <c r="I979" s="323"/>
      <c r="J979" s="323">
        <v>0</v>
      </c>
      <c r="K979" s="323"/>
      <c r="L979" s="323">
        <v>100</v>
      </c>
      <c r="M979" s="323"/>
      <c r="N979" s="323"/>
      <c r="O979" s="323"/>
      <c r="P979" s="323"/>
      <c r="Q979" s="324"/>
      <c r="R979" s="323"/>
      <c r="S979" s="323"/>
      <c r="T979" s="323"/>
      <c r="U979" s="323"/>
    </row>
    <row r="980" spans="1:21" x14ac:dyDescent="0.25">
      <c r="A980" s="323"/>
      <c r="B980" s="323"/>
      <c r="C980" s="323"/>
      <c r="D980" s="323"/>
      <c r="E980" s="323"/>
      <c r="F980" s="323"/>
      <c r="G980" s="323"/>
      <c r="H980" s="323"/>
      <c r="I980" s="323"/>
      <c r="J980" s="323"/>
      <c r="K980" s="323"/>
      <c r="L980" s="323"/>
      <c r="M980" s="323"/>
      <c r="N980" s="323"/>
      <c r="O980" s="323"/>
      <c r="P980" s="323"/>
      <c r="Q980" s="324"/>
      <c r="R980" s="323"/>
      <c r="S980" s="323"/>
      <c r="T980" s="323"/>
      <c r="U980" s="323"/>
    </row>
    <row r="981" spans="1:21" ht="14.5" x14ac:dyDescent="0.35">
      <c r="A981" s="321"/>
      <c r="Q981" s="316"/>
    </row>
    <row r="982" spans="1:21" x14ac:dyDescent="0.25">
      <c r="A982" s="322" t="s">
        <v>510</v>
      </c>
      <c r="B982" s="326" t="s">
        <v>410</v>
      </c>
      <c r="C982" s="326"/>
      <c r="D982" s="326" t="s">
        <v>397</v>
      </c>
      <c r="E982" s="326"/>
      <c r="F982" s="326">
        <v>497</v>
      </c>
      <c r="G982" s="326"/>
      <c r="H982" s="326">
        <v>70</v>
      </c>
      <c r="I982" s="326"/>
      <c r="J982" s="326">
        <v>17</v>
      </c>
      <c r="K982" s="326"/>
      <c r="L982" s="326">
        <v>13</v>
      </c>
      <c r="M982" s="326"/>
      <c r="N982" s="326">
        <v>32</v>
      </c>
      <c r="O982" s="326"/>
      <c r="P982" s="326">
        <v>25</v>
      </c>
      <c r="Q982" s="327"/>
      <c r="R982" s="326">
        <v>21</v>
      </c>
      <c r="S982" s="326">
        <v>47</v>
      </c>
      <c r="T982" s="326">
        <v>62</v>
      </c>
      <c r="U982" s="326">
        <v>70</v>
      </c>
    </row>
    <row r="983" spans="1:21" x14ac:dyDescent="0.25">
      <c r="A983" s="326"/>
      <c r="B983" s="326" t="s">
        <v>396</v>
      </c>
      <c r="C983" s="326"/>
      <c r="D983" s="326" t="s">
        <v>397</v>
      </c>
      <c r="E983" s="326"/>
      <c r="F983" s="326">
        <v>480.99999999999994</v>
      </c>
      <c r="G983" s="326"/>
      <c r="H983" s="326">
        <v>70</v>
      </c>
      <c r="I983" s="326"/>
      <c r="J983" s="326">
        <v>12</v>
      </c>
      <c r="K983" s="326"/>
      <c r="L983" s="326">
        <v>17</v>
      </c>
      <c r="M983" s="326"/>
      <c r="N983" s="326">
        <v>32</v>
      </c>
      <c r="O983" s="326"/>
      <c r="P983" s="326">
        <v>22.999999999999996</v>
      </c>
      <c r="Q983" s="327"/>
      <c r="R983" s="326">
        <v>22.000000000000004</v>
      </c>
      <c r="S983" s="326">
        <v>47</v>
      </c>
      <c r="T983" s="326">
        <v>62</v>
      </c>
      <c r="U983" s="326">
        <v>70</v>
      </c>
    </row>
    <row r="984" spans="1:21" x14ac:dyDescent="0.25">
      <c r="A984" s="326"/>
      <c r="B984" s="326" t="s">
        <v>398</v>
      </c>
      <c r="C984" s="326"/>
      <c r="D984" s="326" t="s">
        <v>397</v>
      </c>
      <c r="E984" s="326"/>
      <c r="F984" s="326">
        <v>486</v>
      </c>
      <c r="G984" s="326"/>
      <c r="H984" s="326">
        <v>70</v>
      </c>
      <c r="I984" s="326"/>
      <c r="J984" s="326">
        <v>13</v>
      </c>
      <c r="K984" s="326"/>
      <c r="L984" s="326">
        <v>17</v>
      </c>
      <c r="M984" s="326"/>
      <c r="N984" s="326">
        <v>32</v>
      </c>
      <c r="O984" s="326"/>
      <c r="P984" s="326">
        <v>21</v>
      </c>
      <c r="Q984" s="327"/>
      <c r="R984" s="326">
        <v>21</v>
      </c>
      <c r="S984" s="326">
        <v>48</v>
      </c>
      <c r="T984" s="326">
        <v>63</v>
      </c>
      <c r="U984" s="326">
        <v>70</v>
      </c>
    </row>
    <row r="985" spans="1:21" x14ac:dyDescent="0.25">
      <c r="A985" s="326"/>
      <c r="B985" s="326" t="s">
        <v>399</v>
      </c>
      <c r="C985" s="326"/>
      <c r="D985" s="326" t="s">
        <v>397</v>
      </c>
      <c r="E985" s="326"/>
      <c r="F985" s="326">
        <v>417</v>
      </c>
      <c r="G985" s="326"/>
      <c r="H985" s="326">
        <v>76</v>
      </c>
      <c r="I985" s="326"/>
      <c r="J985" s="326">
        <v>12</v>
      </c>
      <c r="K985" s="326"/>
      <c r="L985" s="326">
        <v>13</v>
      </c>
      <c r="M985" s="326"/>
      <c r="N985" s="326">
        <v>32</v>
      </c>
      <c r="O985" s="326"/>
      <c r="P985" s="326">
        <v>24</v>
      </c>
      <c r="Q985" s="327"/>
      <c r="R985" s="326">
        <v>21</v>
      </c>
      <c r="S985" s="326">
        <v>52</v>
      </c>
      <c r="T985" s="326">
        <v>68</v>
      </c>
      <c r="U985" s="326">
        <v>76</v>
      </c>
    </row>
    <row r="986" spans="1:21" x14ac:dyDescent="0.25">
      <c r="A986" s="326"/>
      <c r="B986" s="326" t="s">
        <v>400</v>
      </c>
      <c r="C986" s="326"/>
      <c r="D986" s="326" t="s">
        <v>397</v>
      </c>
      <c r="E986" s="326"/>
      <c r="F986" s="326">
        <v>428</v>
      </c>
      <c r="G986" s="326"/>
      <c r="H986" s="326">
        <v>72</v>
      </c>
      <c r="I986" s="326"/>
      <c r="J986" s="326">
        <v>14</v>
      </c>
      <c r="K986" s="326"/>
      <c r="L986" s="326">
        <v>13</v>
      </c>
      <c r="M986" s="326"/>
      <c r="N986" s="326">
        <v>32</v>
      </c>
      <c r="O986" s="326"/>
      <c r="P986" s="326">
        <v>24</v>
      </c>
      <c r="Q986" s="327"/>
      <c r="R986" s="326">
        <v>22.000000000000004</v>
      </c>
      <c r="S986" s="326">
        <v>50</v>
      </c>
      <c r="T986" s="326">
        <v>63</v>
      </c>
      <c r="U986" s="326">
        <v>72</v>
      </c>
    </row>
    <row r="987" spans="1:21" x14ac:dyDescent="0.25">
      <c r="A987" s="326"/>
      <c r="B987" s="326" t="s">
        <v>401</v>
      </c>
      <c r="C987" s="326"/>
      <c r="D987" s="326" t="s">
        <v>402</v>
      </c>
      <c r="E987" s="326"/>
      <c r="F987" s="326">
        <v>440.00000000000006</v>
      </c>
      <c r="G987" s="326"/>
      <c r="H987" s="326">
        <v>65</v>
      </c>
      <c r="I987" s="326"/>
      <c r="J987" s="326">
        <v>14</v>
      </c>
      <c r="K987" s="326"/>
      <c r="L987" s="326">
        <v>20</v>
      </c>
      <c r="M987" s="326"/>
      <c r="N987" s="326">
        <v>27.999999999999996</v>
      </c>
      <c r="O987" s="326"/>
      <c r="P987" s="326">
        <v>24</v>
      </c>
      <c r="Q987" s="327"/>
      <c r="R987" s="326">
        <v>22.999999999999996</v>
      </c>
      <c r="S987" s="326">
        <v>50.999999999999993</v>
      </c>
      <c r="T987" s="326">
        <v>65</v>
      </c>
      <c r="U987" s="326"/>
    </row>
    <row r="988" spans="1:21" x14ac:dyDescent="0.25">
      <c r="A988" s="326"/>
      <c r="B988" s="326" t="s">
        <v>403</v>
      </c>
      <c r="C988" s="326"/>
      <c r="D988" s="326" t="s">
        <v>404</v>
      </c>
      <c r="E988" s="326"/>
      <c r="F988" s="326">
        <v>497</v>
      </c>
      <c r="G988" s="326"/>
      <c r="H988" s="326">
        <v>55.999999999999993</v>
      </c>
      <c r="I988" s="326"/>
      <c r="J988" s="326">
        <v>11</v>
      </c>
      <c r="K988" s="326"/>
      <c r="L988" s="326">
        <v>33</v>
      </c>
      <c r="M988" s="326"/>
      <c r="N988" s="326">
        <v>27.999999999999996</v>
      </c>
      <c r="O988" s="326"/>
      <c r="P988" s="326">
        <v>21</v>
      </c>
      <c r="Q988" s="327"/>
      <c r="R988" s="326">
        <v>24</v>
      </c>
      <c r="S988" s="326">
        <v>55.999999999999993</v>
      </c>
      <c r="T988" s="326"/>
      <c r="U988" s="326"/>
    </row>
    <row r="989" spans="1:21" x14ac:dyDescent="0.25">
      <c r="A989" s="326"/>
      <c r="B989" s="326" t="s">
        <v>405</v>
      </c>
      <c r="C989" s="326"/>
      <c r="D989" s="326" t="s">
        <v>406</v>
      </c>
      <c r="E989" s="326"/>
      <c r="F989" s="326">
        <v>458</v>
      </c>
      <c r="G989" s="326"/>
      <c r="H989" s="326">
        <v>22.999999999999996</v>
      </c>
      <c r="I989" s="326"/>
      <c r="J989" s="326">
        <v>8</v>
      </c>
      <c r="K989" s="326"/>
      <c r="L989" s="326">
        <v>69</v>
      </c>
      <c r="M989" s="326"/>
      <c r="N989" s="326">
        <v>24</v>
      </c>
      <c r="O989" s="326"/>
      <c r="P989" s="326">
        <v>13</v>
      </c>
      <c r="Q989" s="327"/>
      <c r="R989" s="326">
        <v>22.999999999999996</v>
      </c>
      <c r="S989" s="326"/>
      <c r="T989" s="326"/>
      <c r="U989" s="326"/>
    </row>
    <row r="990" spans="1:21" x14ac:dyDescent="0.25">
      <c r="A990" s="326"/>
      <c r="B990" s="326" t="s">
        <v>407</v>
      </c>
      <c r="C990" s="326"/>
      <c r="D990" s="326" t="s">
        <v>408</v>
      </c>
      <c r="E990" s="326"/>
      <c r="F990" s="326">
        <v>530.99999999999989</v>
      </c>
      <c r="G990" s="326"/>
      <c r="H990" s="326">
        <v>3</v>
      </c>
      <c r="I990" s="326"/>
      <c r="J990" s="326">
        <v>5</v>
      </c>
      <c r="K990" s="326"/>
      <c r="L990" s="326">
        <v>91.999999999999986</v>
      </c>
      <c r="M990" s="326"/>
      <c r="N990" s="326">
        <v>12</v>
      </c>
      <c r="O990" s="326"/>
      <c r="P990" s="326">
        <v>8</v>
      </c>
      <c r="Q990" s="327"/>
      <c r="R990" s="326"/>
      <c r="S990" s="326"/>
      <c r="T990" s="326"/>
      <c r="U990" s="326"/>
    </row>
    <row r="991" spans="1:21" x14ac:dyDescent="0.25">
      <c r="A991" s="326"/>
      <c r="B991" s="326"/>
      <c r="C991" s="326"/>
      <c r="D991" s="326"/>
      <c r="E991" s="326"/>
      <c r="F991" s="326"/>
      <c r="G991" s="326"/>
      <c r="H991" s="326"/>
      <c r="I991" s="326"/>
      <c r="J991" s="326"/>
      <c r="K991" s="326"/>
      <c r="L991" s="326"/>
      <c r="M991" s="326"/>
      <c r="N991" s="326"/>
      <c r="O991" s="326"/>
      <c r="P991" s="326"/>
      <c r="Q991" s="327"/>
      <c r="R991" s="326"/>
      <c r="S991" s="326"/>
      <c r="T991" s="326"/>
      <c r="U991" s="326"/>
    </row>
  </sheetData>
  <mergeCells count="4">
    <mergeCell ref="A1:U1"/>
    <mergeCell ref="A2:U2"/>
    <mergeCell ref="A3:U3"/>
    <mergeCell ref="R4:U4"/>
  </mergeCells>
  <pageMargins left="0.7" right="0.7" top="0.75" bottom="0.75" header="0.3" footer="0.3"/>
  <pageSetup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0"/>
  <sheetViews>
    <sheetView zoomScaleNormal="100" workbookViewId="0">
      <selection sqref="A1:U1"/>
    </sheetView>
  </sheetViews>
  <sheetFormatPr defaultColWidth="10.5" defaultRowHeight="10.5" x14ac:dyDescent="0.25"/>
  <cols>
    <col min="1" max="1" width="21.1640625" style="315" customWidth="1"/>
    <col min="2" max="2" width="10.5" style="315"/>
    <col min="3" max="3" width="1.5" style="315" customWidth="1"/>
    <col min="4" max="4" width="10.5" style="315"/>
    <col min="5" max="5" width="1.5" style="315" customWidth="1"/>
    <col min="6" max="6" width="7" style="315" customWidth="1"/>
    <col min="7" max="7" width="0.9140625" style="315" customWidth="1"/>
    <col min="8" max="8" width="8" style="315" customWidth="1"/>
    <col min="9" max="9" width="0.6640625" style="315" customWidth="1"/>
    <col min="10" max="10" width="3.58203125" style="315" customWidth="1"/>
    <col min="11" max="11" width="0.6640625" style="315" customWidth="1"/>
    <col min="12" max="12" width="4.1640625" style="315" customWidth="1"/>
    <col min="13" max="13" width="0.58203125" style="315" customWidth="1"/>
    <col min="14" max="14" width="10.5" style="315"/>
    <col min="15" max="15" width="0.58203125" style="315" customWidth="1"/>
    <col min="16" max="16" width="7" style="315" customWidth="1"/>
    <col min="17" max="17" width="0.5" style="315" customWidth="1"/>
    <col min="18" max="21" width="3.58203125" style="315" customWidth="1"/>
    <col min="22" max="16384" width="10.5" style="315"/>
  </cols>
  <sheetData>
    <row r="1" spans="1:21" ht="12" customHeight="1" x14ac:dyDescent="0.2">
      <c r="A1" s="571" t="s">
        <v>574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</row>
    <row r="2" spans="1:21" ht="12" customHeight="1" x14ac:dyDescent="0.2">
      <c r="A2" s="571" t="s">
        <v>379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</row>
    <row r="3" spans="1:21" ht="12" customHeight="1" x14ac:dyDescent="0.2">
      <c r="A3" s="571" t="s">
        <v>380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21" ht="12" customHeight="1" x14ac:dyDescent="0.2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572" t="s">
        <v>381</v>
      </c>
      <c r="S4" s="572"/>
      <c r="T4" s="572"/>
      <c r="U4" s="572"/>
    </row>
    <row r="5" spans="1:21" ht="45" x14ac:dyDescent="0.2">
      <c r="A5" s="330" t="s">
        <v>382</v>
      </c>
      <c r="B5" s="317" t="s">
        <v>383</v>
      </c>
      <c r="C5" s="317"/>
      <c r="D5" s="330" t="s">
        <v>384</v>
      </c>
      <c r="E5" s="330"/>
      <c r="F5" s="318" t="s">
        <v>385</v>
      </c>
      <c r="G5" s="318"/>
      <c r="H5" s="318" t="s">
        <v>386</v>
      </c>
      <c r="I5" s="317"/>
      <c r="J5" s="331" t="s">
        <v>387</v>
      </c>
      <c r="K5" s="331"/>
      <c r="L5" s="331" t="s">
        <v>388</v>
      </c>
      <c r="M5" s="331"/>
      <c r="N5" s="318" t="s">
        <v>389</v>
      </c>
      <c r="O5" s="318"/>
      <c r="P5" s="318" t="s">
        <v>390</v>
      </c>
      <c r="Q5" s="332"/>
      <c r="R5" s="318" t="s">
        <v>391</v>
      </c>
      <c r="S5" s="318" t="s">
        <v>392</v>
      </c>
      <c r="T5" s="318" t="s">
        <v>393</v>
      </c>
      <c r="U5" s="318" t="s">
        <v>394</v>
      </c>
    </row>
    <row r="6" spans="1:21" ht="15" x14ac:dyDescent="0.25">
      <c r="A6" s="321" t="s">
        <v>366</v>
      </c>
      <c r="Q6" s="316"/>
    </row>
    <row r="7" spans="1:21" ht="11.25" x14ac:dyDescent="0.2">
      <c r="A7" s="315" t="s">
        <v>395</v>
      </c>
      <c r="B7" s="315" t="s">
        <v>410</v>
      </c>
      <c r="D7" s="315" t="s">
        <v>397</v>
      </c>
      <c r="F7" s="315">
        <v>3</v>
      </c>
      <c r="H7" s="315">
        <v>67</v>
      </c>
      <c r="J7" s="315">
        <v>0</v>
      </c>
      <c r="L7" s="315">
        <v>33</v>
      </c>
      <c r="N7" s="315">
        <v>34</v>
      </c>
      <c r="Q7" s="316"/>
      <c r="R7" s="315">
        <v>0</v>
      </c>
      <c r="S7" s="315">
        <v>67</v>
      </c>
      <c r="T7" s="315">
        <v>67</v>
      </c>
      <c r="U7" s="315">
        <v>67</v>
      </c>
    </row>
    <row r="8" spans="1:21" ht="11.25" x14ac:dyDescent="0.2">
      <c r="A8" s="315" t="s">
        <v>395</v>
      </c>
      <c r="B8" s="315" t="s">
        <v>396</v>
      </c>
      <c r="D8" s="315" t="s">
        <v>397</v>
      </c>
      <c r="F8" s="315">
        <v>3</v>
      </c>
      <c r="H8" s="315">
        <v>100</v>
      </c>
      <c r="J8" s="315">
        <v>0</v>
      </c>
      <c r="L8" s="315">
        <v>0</v>
      </c>
      <c r="N8" s="315">
        <v>36</v>
      </c>
      <c r="Q8" s="316"/>
      <c r="R8" s="315">
        <v>33</v>
      </c>
      <c r="S8" s="315">
        <v>67</v>
      </c>
      <c r="T8" s="315">
        <v>67</v>
      </c>
      <c r="U8" s="315">
        <v>100</v>
      </c>
    </row>
    <row r="9" spans="1:21" ht="11.25" x14ac:dyDescent="0.2">
      <c r="A9" s="315" t="s">
        <v>395</v>
      </c>
      <c r="B9" s="315" t="s">
        <v>398</v>
      </c>
      <c r="D9" s="315" t="s">
        <v>397</v>
      </c>
      <c r="F9" s="315">
        <v>2</v>
      </c>
      <c r="H9" s="315">
        <v>100</v>
      </c>
      <c r="J9" s="315">
        <v>0</v>
      </c>
      <c r="L9" s="315">
        <v>0</v>
      </c>
      <c r="N9" s="315">
        <v>36</v>
      </c>
      <c r="Q9" s="316"/>
      <c r="R9" s="315">
        <v>0</v>
      </c>
      <c r="S9" s="315">
        <v>100</v>
      </c>
      <c r="T9" s="315">
        <v>100</v>
      </c>
      <c r="U9" s="315">
        <v>100</v>
      </c>
    </row>
    <row r="10" spans="1:21" ht="11.25" x14ac:dyDescent="0.2">
      <c r="A10" s="315" t="s">
        <v>395</v>
      </c>
      <c r="B10" s="315" t="s">
        <v>399</v>
      </c>
      <c r="D10" s="315" t="s">
        <v>397</v>
      </c>
      <c r="F10" s="315">
        <v>4</v>
      </c>
      <c r="H10" s="315">
        <v>100</v>
      </c>
      <c r="J10" s="315">
        <v>0</v>
      </c>
      <c r="L10" s="315">
        <v>0</v>
      </c>
      <c r="N10" s="315">
        <v>30</v>
      </c>
      <c r="Q10" s="316"/>
      <c r="R10" s="315">
        <v>25</v>
      </c>
      <c r="S10" s="315">
        <v>100</v>
      </c>
      <c r="T10" s="315">
        <v>100</v>
      </c>
      <c r="U10" s="315">
        <v>100</v>
      </c>
    </row>
    <row r="11" spans="1:21" ht="11.25" x14ac:dyDescent="0.2">
      <c r="A11" s="315" t="s">
        <v>395</v>
      </c>
      <c r="B11" s="315" t="s">
        <v>400</v>
      </c>
      <c r="D11" s="315" t="s">
        <v>397</v>
      </c>
      <c r="F11" s="315">
        <v>3</v>
      </c>
      <c r="H11" s="315">
        <v>67</v>
      </c>
      <c r="J11" s="315">
        <v>33</v>
      </c>
      <c r="L11" s="315">
        <v>0</v>
      </c>
      <c r="N11" s="315">
        <v>24</v>
      </c>
      <c r="P11" s="315">
        <v>52</v>
      </c>
      <c r="Q11" s="316"/>
      <c r="R11" s="315">
        <v>67</v>
      </c>
      <c r="S11" s="315">
        <v>67</v>
      </c>
      <c r="T11" s="315">
        <v>67</v>
      </c>
      <c r="U11" s="315">
        <v>67</v>
      </c>
    </row>
    <row r="12" spans="1:21" ht="11.25" x14ac:dyDescent="0.2">
      <c r="A12" s="315" t="s">
        <v>395</v>
      </c>
      <c r="B12" s="315" t="s">
        <v>401</v>
      </c>
      <c r="D12" s="315" t="s">
        <v>402</v>
      </c>
      <c r="F12" s="315">
        <v>1</v>
      </c>
      <c r="H12" s="315">
        <v>100</v>
      </c>
      <c r="J12" s="315">
        <v>0</v>
      </c>
      <c r="L12" s="315">
        <v>0</v>
      </c>
      <c r="N12" s="315">
        <v>27.999999999999996</v>
      </c>
      <c r="Q12" s="316"/>
      <c r="R12" s="315">
        <v>0</v>
      </c>
      <c r="S12" s="315">
        <v>100</v>
      </c>
      <c r="T12" s="315">
        <v>100</v>
      </c>
    </row>
    <row r="13" spans="1:21" ht="11.25" x14ac:dyDescent="0.2">
      <c r="A13" s="315" t="s">
        <v>395</v>
      </c>
      <c r="B13" s="315" t="s">
        <v>403</v>
      </c>
      <c r="D13" s="315" t="s">
        <v>404</v>
      </c>
      <c r="F13" s="315">
        <v>2</v>
      </c>
      <c r="H13" s="315">
        <v>100</v>
      </c>
      <c r="J13" s="315">
        <v>0</v>
      </c>
      <c r="L13" s="315">
        <v>0</v>
      </c>
      <c r="N13" s="315">
        <v>27.999999999999996</v>
      </c>
      <c r="Q13" s="316"/>
      <c r="R13" s="315">
        <v>50</v>
      </c>
      <c r="S13" s="315">
        <v>100</v>
      </c>
    </row>
    <row r="14" spans="1:21" ht="11.25" x14ac:dyDescent="0.2">
      <c r="A14" s="315" t="s">
        <v>395</v>
      </c>
      <c r="B14" s="315" t="s">
        <v>405</v>
      </c>
      <c r="D14" s="315" t="s">
        <v>406</v>
      </c>
      <c r="F14" s="315">
        <v>2</v>
      </c>
      <c r="H14" s="315">
        <v>50</v>
      </c>
      <c r="J14" s="315">
        <v>0</v>
      </c>
      <c r="L14" s="315">
        <v>50</v>
      </c>
      <c r="N14" s="315">
        <v>24</v>
      </c>
      <c r="Q14" s="316"/>
      <c r="R14" s="315">
        <v>50</v>
      </c>
    </row>
    <row r="15" spans="1:21" ht="11.25" x14ac:dyDescent="0.2">
      <c r="A15" s="315" t="s">
        <v>395</v>
      </c>
      <c r="B15" s="315" t="s">
        <v>407</v>
      </c>
      <c r="D15" s="315" t="s">
        <v>408</v>
      </c>
      <c r="F15" s="315">
        <v>5</v>
      </c>
      <c r="H15" s="315">
        <v>0</v>
      </c>
      <c r="J15" s="315">
        <v>0</v>
      </c>
      <c r="L15" s="315">
        <v>100</v>
      </c>
      <c r="Q15" s="316"/>
    </row>
    <row r="16" spans="1:21" ht="11.25" x14ac:dyDescent="0.2">
      <c r="Q16" s="316"/>
    </row>
    <row r="17" spans="1:21" ht="11.25" x14ac:dyDescent="0.2">
      <c r="A17" s="315" t="s">
        <v>409</v>
      </c>
      <c r="B17" s="315" t="s">
        <v>410</v>
      </c>
      <c r="D17" s="315" t="s">
        <v>397</v>
      </c>
      <c r="F17" s="315">
        <v>1</v>
      </c>
      <c r="H17" s="315">
        <v>100</v>
      </c>
      <c r="J17" s="315">
        <v>0</v>
      </c>
      <c r="L17" s="315">
        <v>0</v>
      </c>
      <c r="N17" s="315">
        <v>60</v>
      </c>
      <c r="Q17" s="316"/>
      <c r="R17" s="315">
        <v>0</v>
      </c>
      <c r="S17" s="315">
        <v>0</v>
      </c>
      <c r="T17" s="315">
        <v>0</v>
      </c>
      <c r="U17" s="315">
        <v>100</v>
      </c>
    </row>
    <row r="18" spans="1:21" ht="11.25" x14ac:dyDescent="0.2">
      <c r="A18" s="315" t="s">
        <v>409</v>
      </c>
      <c r="B18" s="315" t="s">
        <v>401</v>
      </c>
      <c r="D18" s="315" t="s">
        <v>402</v>
      </c>
      <c r="F18" s="315">
        <v>1</v>
      </c>
      <c r="H18" s="315">
        <v>0</v>
      </c>
      <c r="J18" s="315">
        <v>0</v>
      </c>
      <c r="L18" s="315">
        <v>100</v>
      </c>
      <c r="Q18" s="316"/>
      <c r="R18" s="315">
        <v>0</v>
      </c>
      <c r="S18" s="315">
        <v>0</v>
      </c>
      <c r="T18" s="315">
        <v>0</v>
      </c>
    </row>
    <row r="19" spans="1:21" ht="11.25" x14ac:dyDescent="0.2">
      <c r="Q19" s="316"/>
    </row>
    <row r="20" spans="1:21" ht="11.25" x14ac:dyDescent="0.2">
      <c r="A20" s="315" t="s">
        <v>411</v>
      </c>
      <c r="B20" s="315" t="s">
        <v>396</v>
      </c>
      <c r="D20" s="315" t="s">
        <v>397</v>
      </c>
      <c r="F20" s="315">
        <v>1</v>
      </c>
      <c r="H20" s="315">
        <v>0</v>
      </c>
      <c r="J20" s="315">
        <v>100</v>
      </c>
      <c r="L20" s="315">
        <v>0</v>
      </c>
      <c r="P20" s="315">
        <v>4</v>
      </c>
      <c r="Q20" s="316"/>
      <c r="R20" s="315">
        <v>0</v>
      </c>
      <c r="S20" s="315">
        <v>0</v>
      </c>
      <c r="T20" s="315">
        <v>0</v>
      </c>
      <c r="U20" s="315">
        <v>0</v>
      </c>
    </row>
    <row r="21" spans="1:21" ht="11.25" x14ac:dyDescent="0.2">
      <c r="A21" s="315" t="s">
        <v>411</v>
      </c>
      <c r="B21" s="315" t="s">
        <v>398</v>
      </c>
      <c r="D21" s="315" t="s">
        <v>397</v>
      </c>
      <c r="F21" s="315">
        <v>1</v>
      </c>
      <c r="H21" s="315">
        <v>0</v>
      </c>
      <c r="J21" s="315">
        <v>100</v>
      </c>
      <c r="L21" s="315">
        <v>0</v>
      </c>
      <c r="P21" s="315">
        <v>32</v>
      </c>
      <c r="Q21" s="316"/>
      <c r="R21" s="315">
        <v>0</v>
      </c>
      <c r="S21" s="315">
        <v>0</v>
      </c>
      <c r="T21" s="315">
        <v>0</v>
      </c>
      <c r="U21" s="315">
        <v>0</v>
      </c>
    </row>
    <row r="22" spans="1:21" ht="11.25" x14ac:dyDescent="0.2">
      <c r="A22" s="315" t="s">
        <v>411</v>
      </c>
      <c r="B22" s="315" t="s">
        <v>399</v>
      </c>
      <c r="D22" s="315" t="s">
        <v>397</v>
      </c>
      <c r="F22" s="315">
        <v>1</v>
      </c>
      <c r="H22" s="315">
        <v>100</v>
      </c>
      <c r="J22" s="315">
        <v>0</v>
      </c>
      <c r="L22" s="315">
        <v>0</v>
      </c>
      <c r="N22" s="315">
        <v>16</v>
      </c>
      <c r="Q22" s="316"/>
      <c r="R22" s="315">
        <v>100</v>
      </c>
      <c r="S22" s="315">
        <v>100</v>
      </c>
      <c r="T22" s="315">
        <v>100</v>
      </c>
      <c r="U22" s="315">
        <v>100</v>
      </c>
    </row>
    <row r="23" spans="1:21" ht="11.25" x14ac:dyDescent="0.2">
      <c r="A23" s="315" t="s">
        <v>411</v>
      </c>
      <c r="B23" s="315" t="s">
        <v>403</v>
      </c>
      <c r="D23" s="315" t="s">
        <v>404</v>
      </c>
      <c r="F23" s="315">
        <v>1</v>
      </c>
      <c r="H23" s="315">
        <v>0</v>
      </c>
      <c r="J23" s="315">
        <v>100</v>
      </c>
      <c r="L23" s="315">
        <v>0</v>
      </c>
      <c r="P23" s="315">
        <v>4</v>
      </c>
      <c r="Q23" s="316"/>
      <c r="R23" s="315">
        <v>0</v>
      </c>
      <c r="S23" s="315">
        <v>0</v>
      </c>
    </row>
    <row r="24" spans="1:21" ht="11.25" x14ac:dyDescent="0.2">
      <c r="A24" s="315" t="s">
        <v>411</v>
      </c>
      <c r="B24" s="315" t="s">
        <v>405</v>
      </c>
      <c r="D24" s="315" t="s">
        <v>406</v>
      </c>
      <c r="F24" s="315">
        <v>1</v>
      </c>
      <c r="H24" s="315">
        <v>0</v>
      </c>
      <c r="J24" s="315">
        <v>100</v>
      </c>
      <c r="L24" s="315">
        <v>0</v>
      </c>
      <c r="P24" s="315">
        <v>8</v>
      </c>
      <c r="Q24" s="316"/>
      <c r="R24" s="315">
        <v>0</v>
      </c>
    </row>
    <row r="25" spans="1:21" ht="11.25" x14ac:dyDescent="0.2">
      <c r="Q25" s="316"/>
    </row>
    <row r="26" spans="1:21" ht="11.25" x14ac:dyDescent="0.2">
      <c r="A26" s="322" t="s">
        <v>416</v>
      </c>
      <c r="B26" s="323" t="s">
        <v>410</v>
      </c>
      <c r="C26" s="323"/>
      <c r="D26" s="323" t="s">
        <v>397</v>
      </c>
      <c r="E26" s="323"/>
      <c r="F26" s="323">
        <v>4</v>
      </c>
      <c r="G26" s="323"/>
      <c r="H26" s="323">
        <v>75</v>
      </c>
      <c r="I26" s="323"/>
      <c r="J26" s="323">
        <v>0</v>
      </c>
      <c r="K26" s="323"/>
      <c r="L26" s="323">
        <v>25</v>
      </c>
      <c r="M26" s="323"/>
      <c r="N26" s="323">
        <v>36</v>
      </c>
      <c r="O26" s="323"/>
      <c r="P26" s="323"/>
      <c r="Q26" s="324"/>
      <c r="R26" s="323">
        <v>0</v>
      </c>
      <c r="S26" s="323">
        <v>50</v>
      </c>
      <c r="T26" s="323">
        <v>50</v>
      </c>
      <c r="U26" s="323">
        <v>75</v>
      </c>
    </row>
    <row r="27" spans="1:21" ht="11.25" x14ac:dyDescent="0.2">
      <c r="A27" s="323"/>
      <c r="B27" s="323" t="s">
        <v>396</v>
      </c>
      <c r="C27" s="323"/>
      <c r="D27" s="323" t="s">
        <v>397</v>
      </c>
      <c r="E27" s="323"/>
      <c r="F27" s="323">
        <v>4</v>
      </c>
      <c r="G27" s="323"/>
      <c r="H27" s="323">
        <v>75</v>
      </c>
      <c r="I27" s="323"/>
      <c r="J27" s="323">
        <v>25</v>
      </c>
      <c r="K27" s="323"/>
      <c r="L27" s="323">
        <v>0</v>
      </c>
      <c r="M27" s="323"/>
      <c r="N27" s="323">
        <v>36</v>
      </c>
      <c r="O27" s="323"/>
      <c r="P27" s="323">
        <v>4</v>
      </c>
      <c r="Q27" s="324"/>
      <c r="R27" s="323">
        <v>25</v>
      </c>
      <c r="S27" s="323">
        <v>50</v>
      </c>
      <c r="T27" s="323">
        <v>50</v>
      </c>
      <c r="U27" s="323">
        <v>75</v>
      </c>
    </row>
    <row r="28" spans="1:21" ht="11.25" x14ac:dyDescent="0.2">
      <c r="A28" s="323"/>
      <c r="B28" s="323" t="s">
        <v>398</v>
      </c>
      <c r="C28" s="323"/>
      <c r="D28" s="323" t="s">
        <v>397</v>
      </c>
      <c r="E28" s="323"/>
      <c r="F28" s="323">
        <v>3</v>
      </c>
      <c r="G28" s="323"/>
      <c r="H28" s="323">
        <v>67</v>
      </c>
      <c r="I28" s="323"/>
      <c r="J28" s="323">
        <v>33</v>
      </c>
      <c r="K28" s="323"/>
      <c r="L28" s="323">
        <v>0</v>
      </c>
      <c r="M28" s="323"/>
      <c r="N28" s="323">
        <v>36</v>
      </c>
      <c r="O28" s="323"/>
      <c r="P28" s="323">
        <v>32</v>
      </c>
      <c r="Q28" s="324"/>
      <c r="R28" s="323">
        <v>0</v>
      </c>
      <c r="S28" s="323">
        <v>67</v>
      </c>
      <c r="T28" s="323">
        <v>67</v>
      </c>
      <c r="U28" s="323">
        <v>67</v>
      </c>
    </row>
    <row r="29" spans="1:21" ht="11.25" x14ac:dyDescent="0.2">
      <c r="A29" s="323"/>
      <c r="B29" s="323" t="s">
        <v>399</v>
      </c>
      <c r="C29" s="323"/>
      <c r="D29" s="323" t="s">
        <v>397</v>
      </c>
      <c r="E29" s="323"/>
      <c r="F29" s="323">
        <v>5</v>
      </c>
      <c r="G29" s="323"/>
      <c r="H29" s="323">
        <v>100</v>
      </c>
      <c r="I29" s="323"/>
      <c r="J29" s="323">
        <v>0</v>
      </c>
      <c r="K29" s="323"/>
      <c r="L29" s="323">
        <v>0</v>
      </c>
      <c r="M29" s="323"/>
      <c r="N29" s="323">
        <v>27.999999999999996</v>
      </c>
      <c r="O29" s="323"/>
      <c r="P29" s="323"/>
      <c r="Q29" s="324"/>
      <c r="R29" s="323">
        <v>40</v>
      </c>
      <c r="S29" s="323">
        <v>100</v>
      </c>
      <c r="T29" s="323">
        <v>100</v>
      </c>
      <c r="U29" s="323">
        <v>100</v>
      </c>
    </row>
    <row r="30" spans="1:21" ht="11.25" x14ac:dyDescent="0.2">
      <c r="A30" s="323"/>
      <c r="B30" s="323" t="s">
        <v>400</v>
      </c>
      <c r="C30" s="323"/>
      <c r="D30" s="323" t="s">
        <v>397</v>
      </c>
      <c r="E30" s="323"/>
      <c r="F30" s="323">
        <v>3</v>
      </c>
      <c r="G30" s="323"/>
      <c r="H30" s="323">
        <v>67</v>
      </c>
      <c r="I30" s="323"/>
      <c r="J30" s="323">
        <v>33</v>
      </c>
      <c r="K30" s="323"/>
      <c r="L30" s="323">
        <v>0</v>
      </c>
      <c r="M30" s="323"/>
      <c r="N30" s="323">
        <v>24</v>
      </c>
      <c r="O30" s="323"/>
      <c r="P30" s="323">
        <v>52</v>
      </c>
      <c r="Q30" s="324"/>
      <c r="R30" s="323">
        <v>67</v>
      </c>
      <c r="S30" s="323">
        <v>67</v>
      </c>
      <c r="T30" s="323">
        <v>67</v>
      </c>
      <c r="U30" s="323">
        <v>67</v>
      </c>
    </row>
    <row r="31" spans="1:21" ht="11.25" x14ac:dyDescent="0.2">
      <c r="A31" s="323"/>
      <c r="B31" s="323" t="s">
        <v>401</v>
      </c>
      <c r="C31" s="323"/>
      <c r="D31" s="323" t="s">
        <v>402</v>
      </c>
      <c r="E31" s="323"/>
      <c r="F31" s="323">
        <v>2</v>
      </c>
      <c r="G31" s="323"/>
      <c r="H31" s="323">
        <v>50</v>
      </c>
      <c r="I31" s="323"/>
      <c r="J31" s="323">
        <v>0</v>
      </c>
      <c r="K31" s="323"/>
      <c r="L31" s="323">
        <v>50</v>
      </c>
      <c r="M31" s="323"/>
      <c r="N31" s="323">
        <v>27.999999999999996</v>
      </c>
      <c r="O31" s="323"/>
      <c r="P31" s="323"/>
      <c r="Q31" s="324"/>
      <c r="R31" s="323">
        <v>0</v>
      </c>
      <c r="S31" s="323">
        <v>50</v>
      </c>
      <c r="T31" s="323">
        <v>50</v>
      </c>
      <c r="U31" s="323"/>
    </row>
    <row r="32" spans="1:21" ht="11.25" x14ac:dyDescent="0.2">
      <c r="A32" s="323"/>
      <c r="B32" s="323" t="s">
        <v>403</v>
      </c>
      <c r="C32" s="323"/>
      <c r="D32" s="323" t="s">
        <v>404</v>
      </c>
      <c r="E32" s="323"/>
      <c r="F32" s="323">
        <v>3</v>
      </c>
      <c r="G32" s="323"/>
      <c r="H32" s="323">
        <v>67</v>
      </c>
      <c r="I32" s="323"/>
      <c r="J32" s="323">
        <v>33</v>
      </c>
      <c r="K32" s="323"/>
      <c r="L32" s="323">
        <v>0</v>
      </c>
      <c r="M32" s="323"/>
      <c r="N32" s="323">
        <v>27.999999999999996</v>
      </c>
      <c r="O32" s="323"/>
      <c r="P32" s="323">
        <v>4</v>
      </c>
      <c r="Q32" s="324"/>
      <c r="R32" s="323">
        <v>33</v>
      </c>
      <c r="S32" s="323">
        <v>67</v>
      </c>
      <c r="T32" s="323"/>
      <c r="U32" s="323"/>
    </row>
    <row r="33" spans="1:21" ht="11.25" x14ac:dyDescent="0.2">
      <c r="A33" s="323"/>
      <c r="B33" s="323" t="s">
        <v>405</v>
      </c>
      <c r="C33" s="323"/>
      <c r="D33" s="323" t="s">
        <v>406</v>
      </c>
      <c r="E33" s="323"/>
      <c r="F33" s="323">
        <v>3</v>
      </c>
      <c r="G33" s="323"/>
      <c r="H33" s="323">
        <v>33</v>
      </c>
      <c r="I33" s="323"/>
      <c r="J33" s="323">
        <v>33</v>
      </c>
      <c r="K33" s="323"/>
      <c r="L33" s="323">
        <v>33</v>
      </c>
      <c r="M33" s="323"/>
      <c r="N33" s="323">
        <v>24</v>
      </c>
      <c r="O33" s="323"/>
      <c r="P33" s="323">
        <v>8</v>
      </c>
      <c r="Q33" s="324"/>
      <c r="R33" s="323">
        <v>33</v>
      </c>
      <c r="S33" s="323"/>
      <c r="T33" s="323"/>
      <c r="U33" s="323"/>
    </row>
    <row r="34" spans="1:21" ht="11.25" x14ac:dyDescent="0.2">
      <c r="A34" s="323"/>
      <c r="B34" s="323" t="s">
        <v>407</v>
      </c>
      <c r="C34" s="323"/>
      <c r="D34" s="323" t="s">
        <v>408</v>
      </c>
      <c r="E34" s="323"/>
      <c r="F34" s="323">
        <v>5</v>
      </c>
      <c r="G34" s="323"/>
      <c r="H34" s="323">
        <v>0</v>
      </c>
      <c r="I34" s="323"/>
      <c r="J34" s="323">
        <v>0</v>
      </c>
      <c r="K34" s="323"/>
      <c r="L34" s="323">
        <v>100</v>
      </c>
      <c r="M34" s="323"/>
      <c r="N34" s="323"/>
      <c r="O34" s="323"/>
      <c r="P34" s="323"/>
      <c r="Q34" s="324"/>
      <c r="R34" s="323"/>
      <c r="S34" s="323"/>
      <c r="T34" s="323"/>
      <c r="U34" s="323"/>
    </row>
    <row r="35" spans="1:21" ht="11.25" x14ac:dyDescent="0.2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323"/>
      <c r="S35" s="323"/>
      <c r="T35" s="323"/>
      <c r="U35" s="323"/>
    </row>
    <row r="36" spans="1:21" ht="15" x14ac:dyDescent="0.25">
      <c r="A36" s="321" t="s">
        <v>7</v>
      </c>
      <c r="Q36" s="316"/>
    </row>
    <row r="37" spans="1:21" ht="10.25" x14ac:dyDescent="0.2">
      <c r="A37" s="315" t="s">
        <v>7</v>
      </c>
      <c r="B37" s="315" t="s">
        <v>410</v>
      </c>
      <c r="D37" s="315" t="s">
        <v>397</v>
      </c>
      <c r="F37" s="315">
        <v>26</v>
      </c>
      <c r="H37" s="315">
        <v>96</v>
      </c>
      <c r="J37" s="315">
        <v>4</v>
      </c>
      <c r="L37" s="315">
        <v>0</v>
      </c>
      <c r="N37" s="315">
        <v>36</v>
      </c>
      <c r="P37" s="315">
        <v>8</v>
      </c>
      <c r="Q37" s="316"/>
      <c r="R37" s="315">
        <v>12</v>
      </c>
      <c r="S37" s="315">
        <v>58</v>
      </c>
      <c r="T37" s="315">
        <v>91.999999999999986</v>
      </c>
      <c r="U37" s="315">
        <v>96</v>
      </c>
    </row>
    <row r="38" spans="1:21" ht="10.25" x14ac:dyDescent="0.2">
      <c r="A38" s="315" t="s">
        <v>7</v>
      </c>
      <c r="B38" s="315" t="s">
        <v>396</v>
      </c>
      <c r="D38" s="315" t="s">
        <v>397</v>
      </c>
      <c r="F38" s="315">
        <v>22.000000000000004</v>
      </c>
      <c r="H38" s="315">
        <v>77</v>
      </c>
      <c r="J38" s="315">
        <v>18</v>
      </c>
      <c r="L38" s="315">
        <v>5</v>
      </c>
      <c r="N38" s="315">
        <v>27.999999999999996</v>
      </c>
      <c r="P38" s="315">
        <v>25</v>
      </c>
      <c r="Q38" s="316"/>
      <c r="R38" s="315">
        <v>32</v>
      </c>
      <c r="S38" s="315">
        <v>59</v>
      </c>
      <c r="T38" s="315">
        <v>77</v>
      </c>
      <c r="U38" s="315">
        <v>77</v>
      </c>
    </row>
    <row r="39" spans="1:21" ht="10.25" x14ac:dyDescent="0.2">
      <c r="A39" s="315" t="s">
        <v>7</v>
      </c>
      <c r="B39" s="315" t="s">
        <v>398</v>
      </c>
      <c r="D39" s="315" t="s">
        <v>397</v>
      </c>
      <c r="F39" s="315">
        <v>24</v>
      </c>
      <c r="H39" s="315">
        <v>96</v>
      </c>
      <c r="J39" s="315">
        <v>4</v>
      </c>
      <c r="L39" s="315">
        <v>0</v>
      </c>
      <c r="N39" s="315">
        <v>24</v>
      </c>
      <c r="P39" s="315">
        <v>24</v>
      </c>
      <c r="Q39" s="316"/>
      <c r="R39" s="315">
        <v>79</v>
      </c>
      <c r="S39" s="315">
        <v>96</v>
      </c>
      <c r="T39" s="315">
        <v>96</v>
      </c>
      <c r="U39" s="315">
        <v>96</v>
      </c>
    </row>
    <row r="40" spans="1:21" ht="10.25" x14ac:dyDescent="0.2">
      <c r="A40" s="315" t="s">
        <v>7</v>
      </c>
      <c r="B40" s="315" t="s">
        <v>399</v>
      </c>
      <c r="D40" s="315" t="s">
        <v>397</v>
      </c>
      <c r="F40" s="315">
        <v>22.999999999999996</v>
      </c>
      <c r="H40" s="315">
        <v>91</v>
      </c>
      <c r="J40" s="315">
        <v>9</v>
      </c>
      <c r="L40" s="315">
        <v>0</v>
      </c>
      <c r="N40" s="315">
        <v>24</v>
      </c>
      <c r="P40" s="315">
        <v>27.999999999999996</v>
      </c>
      <c r="Q40" s="316"/>
      <c r="R40" s="315">
        <v>74</v>
      </c>
      <c r="S40" s="315">
        <v>91</v>
      </c>
      <c r="T40" s="315">
        <v>91</v>
      </c>
      <c r="U40" s="315">
        <v>91</v>
      </c>
    </row>
    <row r="41" spans="1:21" ht="10.25" x14ac:dyDescent="0.2">
      <c r="A41" s="315" t="s">
        <v>7</v>
      </c>
      <c r="B41" s="315" t="s">
        <v>400</v>
      </c>
      <c r="D41" s="315" t="s">
        <v>397</v>
      </c>
      <c r="F41" s="315">
        <v>30</v>
      </c>
      <c r="H41" s="315">
        <v>93.000000000000014</v>
      </c>
      <c r="J41" s="315">
        <v>7</v>
      </c>
      <c r="L41" s="315">
        <v>0</v>
      </c>
      <c r="N41" s="315">
        <v>24</v>
      </c>
      <c r="P41" s="315">
        <v>4</v>
      </c>
      <c r="Q41" s="316"/>
      <c r="R41" s="315">
        <v>80</v>
      </c>
      <c r="S41" s="315">
        <v>93.000000000000014</v>
      </c>
      <c r="T41" s="315">
        <v>93.000000000000014</v>
      </c>
      <c r="U41" s="315">
        <v>93.000000000000014</v>
      </c>
    </row>
    <row r="42" spans="1:21" x14ac:dyDescent="0.25">
      <c r="A42" s="315" t="s">
        <v>7</v>
      </c>
      <c r="B42" s="315" t="s">
        <v>401</v>
      </c>
      <c r="D42" s="315" t="s">
        <v>402</v>
      </c>
      <c r="F42" s="315">
        <v>25</v>
      </c>
      <c r="H42" s="315">
        <v>96</v>
      </c>
      <c r="J42" s="315">
        <v>4</v>
      </c>
      <c r="L42" s="315">
        <v>0</v>
      </c>
      <c r="N42" s="315">
        <v>24</v>
      </c>
      <c r="P42" s="315">
        <v>20</v>
      </c>
      <c r="Q42" s="316"/>
      <c r="R42" s="315">
        <v>84</v>
      </c>
      <c r="S42" s="315">
        <v>91.999999999999986</v>
      </c>
      <c r="T42" s="315">
        <v>96</v>
      </c>
    </row>
    <row r="43" spans="1:21" x14ac:dyDescent="0.25">
      <c r="A43" s="315" t="s">
        <v>7</v>
      </c>
      <c r="B43" s="315" t="s">
        <v>403</v>
      </c>
      <c r="D43" s="315" t="s">
        <v>404</v>
      </c>
      <c r="F43" s="315">
        <v>27.999999999999996</v>
      </c>
      <c r="H43" s="315">
        <v>96</v>
      </c>
      <c r="J43" s="315">
        <v>0</v>
      </c>
      <c r="L43" s="315">
        <v>4</v>
      </c>
      <c r="N43" s="315">
        <v>24</v>
      </c>
      <c r="Q43" s="316"/>
      <c r="R43" s="315">
        <v>81.999999999999986</v>
      </c>
      <c r="S43" s="315">
        <v>96</v>
      </c>
    </row>
    <row r="44" spans="1:21" x14ac:dyDescent="0.25">
      <c r="A44" s="315" t="s">
        <v>7</v>
      </c>
      <c r="B44" s="315" t="s">
        <v>405</v>
      </c>
      <c r="D44" s="315" t="s">
        <v>406</v>
      </c>
      <c r="F44" s="315">
        <v>30</v>
      </c>
      <c r="H44" s="315">
        <v>86.999999999999986</v>
      </c>
      <c r="J44" s="315">
        <v>3</v>
      </c>
      <c r="L44" s="315">
        <v>10</v>
      </c>
      <c r="N44" s="315">
        <v>24</v>
      </c>
      <c r="P44" s="315">
        <v>20</v>
      </c>
      <c r="Q44" s="316"/>
      <c r="R44" s="315">
        <v>86.999999999999986</v>
      </c>
    </row>
    <row r="45" spans="1:21" x14ac:dyDescent="0.25">
      <c r="A45" s="315" t="s">
        <v>7</v>
      </c>
      <c r="B45" s="315" t="s">
        <v>407</v>
      </c>
      <c r="D45" s="315" t="s">
        <v>408</v>
      </c>
      <c r="F45" s="315">
        <v>29</v>
      </c>
      <c r="H45" s="315">
        <v>0</v>
      </c>
      <c r="J45" s="315">
        <v>0</v>
      </c>
      <c r="L45" s="315">
        <v>100</v>
      </c>
      <c r="Q45" s="316"/>
    </row>
    <row r="46" spans="1:21" x14ac:dyDescent="0.25">
      <c r="Q46" s="316"/>
    </row>
    <row r="47" spans="1:21" x14ac:dyDescent="0.25">
      <c r="A47" s="322" t="s">
        <v>416</v>
      </c>
      <c r="B47" s="323" t="s">
        <v>410</v>
      </c>
      <c r="C47" s="323"/>
      <c r="D47" s="323" t="s">
        <v>397</v>
      </c>
      <c r="E47" s="323"/>
      <c r="F47" s="323">
        <v>26</v>
      </c>
      <c r="G47" s="323"/>
      <c r="H47" s="323">
        <v>96</v>
      </c>
      <c r="I47" s="323"/>
      <c r="J47" s="323">
        <v>4</v>
      </c>
      <c r="K47" s="323"/>
      <c r="L47" s="323">
        <v>0</v>
      </c>
      <c r="M47" s="323"/>
      <c r="N47" s="323">
        <v>36</v>
      </c>
      <c r="O47" s="323"/>
      <c r="P47" s="323">
        <v>8</v>
      </c>
      <c r="Q47" s="324"/>
      <c r="R47" s="323">
        <v>12</v>
      </c>
      <c r="S47" s="323">
        <v>58</v>
      </c>
      <c r="T47" s="323">
        <v>91.999999999999986</v>
      </c>
      <c r="U47" s="323">
        <v>96</v>
      </c>
    </row>
    <row r="48" spans="1:21" x14ac:dyDescent="0.25">
      <c r="A48" s="323"/>
      <c r="B48" s="323" t="s">
        <v>396</v>
      </c>
      <c r="C48" s="323"/>
      <c r="D48" s="323" t="s">
        <v>397</v>
      </c>
      <c r="E48" s="323"/>
      <c r="F48" s="323">
        <v>22.000000000000004</v>
      </c>
      <c r="G48" s="323"/>
      <c r="H48" s="323">
        <v>77</v>
      </c>
      <c r="I48" s="323"/>
      <c r="J48" s="323">
        <v>18</v>
      </c>
      <c r="K48" s="323"/>
      <c r="L48" s="323">
        <v>5</v>
      </c>
      <c r="M48" s="323"/>
      <c r="N48" s="323">
        <v>27.999999999999996</v>
      </c>
      <c r="O48" s="323"/>
      <c r="P48" s="323">
        <v>25</v>
      </c>
      <c r="Q48" s="324"/>
      <c r="R48" s="323">
        <v>32</v>
      </c>
      <c r="S48" s="323">
        <v>59</v>
      </c>
      <c r="T48" s="323">
        <v>77</v>
      </c>
      <c r="U48" s="323">
        <v>77</v>
      </c>
    </row>
    <row r="49" spans="1:21" x14ac:dyDescent="0.25">
      <c r="A49" s="323"/>
      <c r="B49" s="323" t="s">
        <v>398</v>
      </c>
      <c r="C49" s="323"/>
      <c r="D49" s="323" t="s">
        <v>397</v>
      </c>
      <c r="E49" s="323"/>
      <c r="F49" s="323">
        <v>24</v>
      </c>
      <c r="G49" s="323"/>
      <c r="H49" s="323">
        <v>96</v>
      </c>
      <c r="I49" s="323"/>
      <c r="J49" s="323">
        <v>4</v>
      </c>
      <c r="K49" s="323"/>
      <c r="L49" s="323">
        <v>0</v>
      </c>
      <c r="M49" s="323"/>
      <c r="N49" s="323">
        <v>24</v>
      </c>
      <c r="O49" s="323"/>
      <c r="P49" s="323">
        <v>24</v>
      </c>
      <c r="Q49" s="324"/>
      <c r="R49" s="323">
        <v>79</v>
      </c>
      <c r="S49" s="323">
        <v>96</v>
      </c>
      <c r="T49" s="323">
        <v>96</v>
      </c>
      <c r="U49" s="323">
        <v>96</v>
      </c>
    </row>
    <row r="50" spans="1:21" x14ac:dyDescent="0.25">
      <c r="A50" s="323"/>
      <c r="B50" s="323" t="s">
        <v>399</v>
      </c>
      <c r="C50" s="323"/>
      <c r="D50" s="323" t="s">
        <v>397</v>
      </c>
      <c r="E50" s="323"/>
      <c r="F50" s="323">
        <v>22.999999999999996</v>
      </c>
      <c r="G50" s="323"/>
      <c r="H50" s="323">
        <v>91</v>
      </c>
      <c r="I50" s="323"/>
      <c r="J50" s="323">
        <v>9</v>
      </c>
      <c r="K50" s="323"/>
      <c r="L50" s="323">
        <v>0</v>
      </c>
      <c r="M50" s="323"/>
      <c r="N50" s="323">
        <v>24</v>
      </c>
      <c r="O50" s="323"/>
      <c r="P50" s="323">
        <v>27.999999999999996</v>
      </c>
      <c r="Q50" s="324"/>
      <c r="R50" s="323">
        <v>74</v>
      </c>
      <c r="S50" s="323">
        <v>91</v>
      </c>
      <c r="T50" s="323">
        <v>91</v>
      </c>
      <c r="U50" s="323">
        <v>91</v>
      </c>
    </row>
    <row r="51" spans="1:21" x14ac:dyDescent="0.25">
      <c r="A51" s="323"/>
      <c r="B51" s="323" t="s">
        <v>400</v>
      </c>
      <c r="C51" s="323"/>
      <c r="D51" s="323" t="s">
        <v>397</v>
      </c>
      <c r="E51" s="323"/>
      <c r="F51" s="323">
        <v>30</v>
      </c>
      <c r="G51" s="323"/>
      <c r="H51" s="323">
        <v>93.000000000000014</v>
      </c>
      <c r="I51" s="323"/>
      <c r="J51" s="323">
        <v>7</v>
      </c>
      <c r="K51" s="323"/>
      <c r="L51" s="323">
        <v>0</v>
      </c>
      <c r="M51" s="323"/>
      <c r="N51" s="323">
        <v>24</v>
      </c>
      <c r="O51" s="323"/>
      <c r="P51" s="323">
        <v>4</v>
      </c>
      <c r="Q51" s="324"/>
      <c r="R51" s="323">
        <v>80</v>
      </c>
      <c r="S51" s="323">
        <v>93.000000000000014</v>
      </c>
      <c r="T51" s="323">
        <v>93.000000000000014</v>
      </c>
      <c r="U51" s="323">
        <v>93.000000000000014</v>
      </c>
    </row>
    <row r="52" spans="1:21" x14ac:dyDescent="0.25">
      <c r="A52" s="323"/>
      <c r="B52" s="323" t="s">
        <v>401</v>
      </c>
      <c r="C52" s="323"/>
      <c r="D52" s="323" t="s">
        <v>402</v>
      </c>
      <c r="E52" s="323"/>
      <c r="F52" s="323">
        <v>25</v>
      </c>
      <c r="G52" s="323"/>
      <c r="H52" s="323">
        <v>96</v>
      </c>
      <c r="I52" s="323"/>
      <c r="J52" s="323">
        <v>4</v>
      </c>
      <c r="K52" s="323"/>
      <c r="L52" s="323">
        <v>0</v>
      </c>
      <c r="M52" s="323"/>
      <c r="N52" s="323">
        <v>24</v>
      </c>
      <c r="O52" s="323"/>
      <c r="P52" s="323">
        <v>20</v>
      </c>
      <c r="Q52" s="324"/>
      <c r="R52" s="323">
        <v>84</v>
      </c>
      <c r="S52" s="323">
        <v>91.999999999999986</v>
      </c>
      <c r="T52" s="323">
        <v>96</v>
      </c>
      <c r="U52" s="323"/>
    </row>
    <row r="53" spans="1:21" x14ac:dyDescent="0.25">
      <c r="A53" s="323"/>
      <c r="B53" s="323" t="s">
        <v>403</v>
      </c>
      <c r="C53" s="323"/>
      <c r="D53" s="323" t="s">
        <v>404</v>
      </c>
      <c r="E53" s="323"/>
      <c r="F53" s="323">
        <v>27.999999999999996</v>
      </c>
      <c r="G53" s="323"/>
      <c r="H53" s="323">
        <v>96</v>
      </c>
      <c r="I53" s="323"/>
      <c r="J53" s="323">
        <v>0</v>
      </c>
      <c r="K53" s="323"/>
      <c r="L53" s="323">
        <v>4</v>
      </c>
      <c r="M53" s="323"/>
      <c r="N53" s="323">
        <v>24</v>
      </c>
      <c r="O53" s="323"/>
      <c r="P53" s="323"/>
      <c r="Q53" s="324"/>
      <c r="R53" s="323">
        <v>81.999999999999986</v>
      </c>
      <c r="S53" s="323">
        <v>96</v>
      </c>
      <c r="T53" s="323"/>
      <c r="U53" s="323"/>
    </row>
    <row r="54" spans="1:21" x14ac:dyDescent="0.25">
      <c r="A54" s="323"/>
      <c r="B54" s="323" t="s">
        <v>405</v>
      </c>
      <c r="C54" s="323"/>
      <c r="D54" s="323" t="s">
        <v>406</v>
      </c>
      <c r="E54" s="323"/>
      <c r="F54" s="323">
        <v>30</v>
      </c>
      <c r="G54" s="323"/>
      <c r="H54" s="323">
        <v>86.999999999999986</v>
      </c>
      <c r="I54" s="323"/>
      <c r="J54" s="323">
        <v>3</v>
      </c>
      <c r="K54" s="323"/>
      <c r="L54" s="323">
        <v>10</v>
      </c>
      <c r="M54" s="323"/>
      <c r="N54" s="323">
        <v>24</v>
      </c>
      <c r="O54" s="323"/>
      <c r="P54" s="323">
        <v>20</v>
      </c>
      <c r="Q54" s="324"/>
      <c r="R54" s="323">
        <v>86.999999999999986</v>
      </c>
      <c r="S54" s="323"/>
      <c r="T54" s="323"/>
      <c r="U54" s="323"/>
    </row>
    <row r="55" spans="1:21" x14ac:dyDescent="0.25">
      <c r="A55" s="323"/>
      <c r="B55" s="323" t="s">
        <v>407</v>
      </c>
      <c r="C55" s="323"/>
      <c r="D55" s="323" t="s">
        <v>408</v>
      </c>
      <c r="E55" s="323"/>
      <c r="F55" s="323">
        <v>29</v>
      </c>
      <c r="G55" s="323"/>
      <c r="H55" s="323">
        <v>0</v>
      </c>
      <c r="I55" s="323"/>
      <c r="J55" s="323">
        <v>0</v>
      </c>
      <c r="K55" s="323"/>
      <c r="L55" s="323">
        <v>100</v>
      </c>
      <c r="M55" s="323"/>
      <c r="N55" s="323"/>
      <c r="O55" s="323"/>
      <c r="P55" s="323"/>
      <c r="Q55" s="324"/>
      <c r="R55" s="323"/>
      <c r="S55" s="323"/>
      <c r="T55" s="323"/>
      <c r="U55" s="323"/>
    </row>
    <row r="56" spans="1:21" x14ac:dyDescent="0.25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4"/>
      <c r="R56" s="323"/>
      <c r="S56" s="323"/>
      <c r="T56" s="323"/>
      <c r="U56" s="323"/>
    </row>
    <row r="57" spans="1:21" ht="16.5" x14ac:dyDescent="0.35">
      <c r="A57" s="321" t="s">
        <v>522</v>
      </c>
      <c r="Q57" s="316"/>
    </row>
    <row r="58" spans="1:21" x14ac:dyDescent="0.25">
      <c r="A58" s="315" t="s">
        <v>511</v>
      </c>
      <c r="B58" s="315" t="s">
        <v>403</v>
      </c>
      <c r="D58" s="315" t="s">
        <v>404</v>
      </c>
      <c r="F58" s="315">
        <v>4</v>
      </c>
      <c r="H58" s="315">
        <v>100</v>
      </c>
      <c r="J58" s="315">
        <v>0</v>
      </c>
      <c r="L58" s="315">
        <v>0</v>
      </c>
      <c r="N58" s="315">
        <v>22.000000000000004</v>
      </c>
      <c r="Q58" s="316"/>
      <c r="R58" s="315">
        <v>100</v>
      </c>
      <c r="S58" s="315">
        <v>100</v>
      </c>
    </row>
    <row r="59" spans="1:21" x14ac:dyDescent="0.25">
      <c r="A59" s="315" t="s">
        <v>511</v>
      </c>
      <c r="B59" s="315" t="s">
        <v>405</v>
      </c>
      <c r="D59" s="315" t="s">
        <v>406</v>
      </c>
      <c r="F59" s="315">
        <v>4</v>
      </c>
      <c r="H59" s="315">
        <v>75</v>
      </c>
      <c r="J59" s="315">
        <v>0</v>
      </c>
      <c r="L59" s="315">
        <v>25</v>
      </c>
      <c r="N59" s="315">
        <v>24</v>
      </c>
      <c r="Q59" s="316"/>
      <c r="R59" s="315">
        <v>75</v>
      </c>
    </row>
    <row r="60" spans="1:21" x14ac:dyDescent="0.25">
      <c r="A60" s="315" t="s">
        <v>511</v>
      </c>
      <c r="B60" s="315" t="s">
        <v>407</v>
      </c>
      <c r="D60" s="315" t="s">
        <v>408</v>
      </c>
      <c r="F60" s="315">
        <v>4</v>
      </c>
      <c r="H60" s="315">
        <v>0</v>
      </c>
      <c r="J60" s="315">
        <v>0</v>
      </c>
      <c r="L60" s="315">
        <v>100</v>
      </c>
      <c r="Q60" s="316"/>
    </row>
    <row r="61" spans="1:21" x14ac:dyDescent="0.25">
      <c r="Q61" s="316"/>
    </row>
    <row r="62" spans="1:21" x14ac:dyDescent="0.25">
      <c r="A62" s="322" t="s">
        <v>416</v>
      </c>
      <c r="B62" s="323" t="s">
        <v>403</v>
      </c>
      <c r="C62" s="323"/>
      <c r="D62" s="323" t="s">
        <v>404</v>
      </c>
      <c r="E62" s="323"/>
      <c r="F62" s="323">
        <v>4</v>
      </c>
      <c r="G62" s="323"/>
      <c r="H62" s="323">
        <v>100</v>
      </c>
      <c r="I62" s="323"/>
      <c r="J62" s="323">
        <v>0</v>
      </c>
      <c r="K62" s="323"/>
      <c r="L62" s="323">
        <v>0</v>
      </c>
      <c r="M62" s="323"/>
      <c r="N62" s="323">
        <v>22.000000000000004</v>
      </c>
      <c r="O62" s="323"/>
      <c r="P62" s="323"/>
      <c r="Q62" s="324"/>
      <c r="R62" s="323">
        <v>100</v>
      </c>
      <c r="S62" s="323">
        <v>100</v>
      </c>
      <c r="T62" s="323"/>
      <c r="U62" s="323"/>
    </row>
    <row r="63" spans="1:21" x14ac:dyDescent="0.25">
      <c r="A63" s="323"/>
      <c r="B63" s="323" t="s">
        <v>405</v>
      </c>
      <c r="C63" s="323"/>
      <c r="D63" s="323" t="s">
        <v>406</v>
      </c>
      <c r="E63" s="323"/>
      <c r="F63" s="323">
        <v>4</v>
      </c>
      <c r="G63" s="323"/>
      <c r="H63" s="323">
        <v>75</v>
      </c>
      <c r="I63" s="323"/>
      <c r="J63" s="323">
        <v>0</v>
      </c>
      <c r="K63" s="323"/>
      <c r="L63" s="323">
        <v>25</v>
      </c>
      <c r="M63" s="323"/>
      <c r="N63" s="323">
        <v>24</v>
      </c>
      <c r="O63" s="323"/>
      <c r="P63" s="323"/>
      <c r="Q63" s="324"/>
      <c r="R63" s="323">
        <v>75</v>
      </c>
      <c r="S63" s="323"/>
      <c r="T63" s="323"/>
      <c r="U63" s="323"/>
    </row>
    <row r="64" spans="1:21" x14ac:dyDescent="0.25">
      <c r="A64" s="323"/>
      <c r="B64" s="323" t="s">
        <v>407</v>
      </c>
      <c r="C64" s="323"/>
      <c r="D64" s="323" t="s">
        <v>408</v>
      </c>
      <c r="E64" s="323"/>
      <c r="F64" s="323">
        <v>4</v>
      </c>
      <c r="G64" s="323"/>
      <c r="H64" s="323">
        <v>0</v>
      </c>
      <c r="I64" s="323"/>
      <c r="J64" s="323">
        <v>0</v>
      </c>
      <c r="K64" s="323"/>
      <c r="L64" s="323">
        <v>100</v>
      </c>
      <c r="M64" s="323"/>
      <c r="N64" s="323"/>
      <c r="O64" s="323"/>
      <c r="P64" s="323"/>
      <c r="Q64" s="324"/>
      <c r="R64" s="323"/>
      <c r="S64" s="323"/>
      <c r="T64" s="323"/>
      <c r="U64" s="323"/>
    </row>
    <row r="65" spans="1:21" x14ac:dyDescent="0.2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4"/>
      <c r="R65" s="323"/>
      <c r="S65" s="323"/>
      <c r="T65" s="323"/>
      <c r="U65" s="323"/>
    </row>
    <row r="66" spans="1:21" ht="14.5" x14ac:dyDescent="0.35">
      <c r="A66" s="321" t="s">
        <v>10</v>
      </c>
      <c r="Q66" s="316"/>
    </row>
    <row r="67" spans="1:21" x14ac:dyDescent="0.25">
      <c r="A67" s="315" t="s">
        <v>423</v>
      </c>
      <c r="B67" s="315" t="s">
        <v>410</v>
      </c>
      <c r="D67" s="315" t="s">
        <v>397</v>
      </c>
      <c r="F67" s="315">
        <v>17</v>
      </c>
      <c r="H67" s="315">
        <v>88.000000000000014</v>
      </c>
      <c r="J67" s="315">
        <v>12</v>
      </c>
      <c r="L67" s="315">
        <v>0</v>
      </c>
      <c r="N67" s="315">
        <v>24</v>
      </c>
      <c r="P67" s="315">
        <v>30</v>
      </c>
      <c r="Q67" s="316"/>
      <c r="R67" s="315">
        <v>65</v>
      </c>
      <c r="S67" s="315">
        <v>88.000000000000014</v>
      </c>
      <c r="T67" s="315">
        <v>88.000000000000014</v>
      </c>
      <c r="U67" s="315">
        <v>88.000000000000014</v>
      </c>
    </row>
    <row r="68" spans="1:21" x14ac:dyDescent="0.25">
      <c r="A68" s="315" t="s">
        <v>423</v>
      </c>
      <c r="B68" s="315" t="s">
        <v>396</v>
      </c>
      <c r="D68" s="315" t="s">
        <v>397</v>
      </c>
      <c r="F68" s="315">
        <v>15</v>
      </c>
      <c r="H68" s="315">
        <v>86.999999999999986</v>
      </c>
      <c r="J68" s="315">
        <v>13</v>
      </c>
      <c r="L68" s="315">
        <v>0</v>
      </c>
      <c r="N68" s="315">
        <v>24</v>
      </c>
      <c r="P68" s="315">
        <v>8</v>
      </c>
      <c r="Q68" s="316"/>
      <c r="R68" s="315">
        <v>73</v>
      </c>
      <c r="S68" s="315">
        <v>86.999999999999986</v>
      </c>
      <c r="T68" s="315">
        <v>86.999999999999986</v>
      </c>
      <c r="U68" s="315">
        <v>86.999999999999986</v>
      </c>
    </row>
    <row r="69" spans="1:21" x14ac:dyDescent="0.25">
      <c r="A69" s="315" t="s">
        <v>423</v>
      </c>
      <c r="B69" s="315" t="s">
        <v>398</v>
      </c>
      <c r="D69" s="315" t="s">
        <v>397</v>
      </c>
      <c r="F69" s="315">
        <v>2</v>
      </c>
      <c r="H69" s="315">
        <v>50</v>
      </c>
      <c r="J69" s="315">
        <v>50</v>
      </c>
      <c r="L69" s="315">
        <v>0</v>
      </c>
      <c r="N69" s="315">
        <v>24</v>
      </c>
      <c r="P69" s="315">
        <v>20</v>
      </c>
      <c r="Q69" s="316"/>
      <c r="R69" s="315">
        <v>50</v>
      </c>
      <c r="S69" s="315">
        <v>50</v>
      </c>
      <c r="T69" s="315">
        <v>50</v>
      </c>
      <c r="U69" s="315">
        <v>50</v>
      </c>
    </row>
    <row r="70" spans="1:21" x14ac:dyDescent="0.25">
      <c r="A70" s="315" t="s">
        <v>423</v>
      </c>
      <c r="B70" s="315" t="s">
        <v>399</v>
      </c>
      <c r="D70" s="315" t="s">
        <v>397</v>
      </c>
      <c r="F70" s="315">
        <v>7</v>
      </c>
      <c r="H70" s="315">
        <v>100</v>
      </c>
      <c r="J70" s="315">
        <v>0</v>
      </c>
      <c r="L70" s="315">
        <v>0</v>
      </c>
      <c r="N70" s="315">
        <v>24</v>
      </c>
      <c r="Q70" s="316"/>
      <c r="R70" s="315">
        <v>86</v>
      </c>
      <c r="S70" s="315">
        <v>100</v>
      </c>
      <c r="T70" s="315">
        <v>100</v>
      </c>
      <c r="U70" s="315">
        <v>100</v>
      </c>
    </row>
    <row r="71" spans="1:21" x14ac:dyDescent="0.25">
      <c r="A71" s="315" t="s">
        <v>423</v>
      </c>
      <c r="B71" s="315" t="s">
        <v>400</v>
      </c>
      <c r="D71" s="315" t="s">
        <v>397</v>
      </c>
      <c r="F71" s="315">
        <v>6</v>
      </c>
      <c r="H71" s="315">
        <v>100</v>
      </c>
      <c r="J71" s="315">
        <v>0</v>
      </c>
      <c r="L71" s="315">
        <v>0</v>
      </c>
      <c r="N71" s="315">
        <v>16</v>
      </c>
      <c r="Q71" s="316"/>
      <c r="R71" s="315">
        <v>100</v>
      </c>
      <c r="S71" s="315">
        <v>100</v>
      </c>
      <c r="T71" s="315">
        <v>100</v>
      </c>
      <c r="U71" s="315">
        <v>100</v>
      </c>
    </row>
    <row r="72" spans="1:21" x14ac:dyDescent="0.25">
      <c r="A72" s="315" t="s">
        <v>423</v>
      </c>
      <c r="B72" s="315" t="s">
        <v>401</v>
      </c>
      <c r="D72" s="315" t="s">
        <v>402</v>
      </c>
      <c r="F72" s="315">
        <v>9</v>
      </c>
      <c r="H72" s="315">
        <v>89</v>
      </c>
      <c r="J72" s="315">
        <v>11</v>
      </c>
      <c r="L72" s="315">
        <v>0</v>
      </c>
      <c r="N72" s="315">
        <v>16</v>
      </c>
      <c r="P72" s="315">
        <v>8</v>
      </c>
      <c r="Q72" s="316"/>
      <c r="R72" s="315">
        <v>89</v>
      </c>
      <c r="S72" s="315">
        <v>89</v>
      </c>
      <c r="T72" s="315">
        <v>89</v>
      </c>
    </row>
    <row r="73" spans="1:21" x14ac:dyDescent="0.25">
      <c r="A73" s="315" t="s">
        <v>423</v>
      </c>
      <c r="B73" s="315" t="s">
        <v>403</v>
      </c>
      <c r="D73" s="315" t="s">
        <v>404</v>
      </c>
      <c r="F73" s="315">
        <v>6</v>
      </c>
      <c r="H73" s="315">
        <v>100</v>
      </c>
      <c r="J73" s="315">
        <v>0</v>
      </c>
      <c r="L73" s="315">
        <v>0</v>
      </c>
      <c r="N73" s="315">
        <v>12</v>
      </c>
      <c r="Q73" s="316"/>
      <c r="R73" s="315">
        <v>100</v>
      </c>
      <c r="S73" s="315">
        <v>100</v>
      </c>
    </row>
    <row r="74" spans="1:21" x14ac:dyDescent="0.25">
      <c r="A74" s="315" t="s">
        <v>423</v>
      </c>
      <c r="B74" s="315" t="s">
        <v>405</v>
      </c>
      <c r="D74" s="315" t="s">
        <v>406</v>
      </c>
      <c r="F74" s="315">
        <v>6</v>
      </c>
      <c r="H74" s="315">
        <v>83.000000000000014</v>
      </c>
      <c r="J74" s="315">
        <v>0</v>
      </c>
      <c r="L74" s="315">
        <v>17</v>
      </c>
      <c r="N74" s="315">
        <v>12</v>
      </c>
      <c r="Q74" s="316"/>
      <c r="R74" s="315">
        <v>83.000000000000014</v>
      </c>
    </row>
    <row r="75" spans="1:21" x14ac:dyDescent="0.25">
      <c r="A75" s="315" t="s">
        <v>423</v>
      </c>
      <c r="B75" s="315" t="s">
        <v>407</v>
      </c>
      <c r="D75" s="315" t="s">
        <v>408</v>
      </c>
      <c r="F75" s="315">
        <v>9</v>
      </c>
      <c r="H75" s="315">
        <v>22.000000000000004</v>
      </c>
      <c r="J75" s="315">
        <v>11</v>
      </c>
      <c r="L75" s="315">
        <v>67</v>
      </c>
      <c r="N75" s="315">
        <v>12</v>
      </c>
      <c r="P75" s="315">
        <v>4</v>
      </c>
      <c r="Q75" s="316"/>
    </row>
    <row r="76" spans="1:21" x14ac:dyDescent="0.25">
      <c r="Q76" s="316"/>
    </row>
    <row r="77" spans="1:21" x14ac:dyDescent="0.25">
      <c r="A77" s="315" t="s">
        <v>425</v>
      </c>
      <c r="B77" s="315" t="s">
        <v>396</v>
      </c>
      <c r="D77" s="315" t="s">
        <v>397</v>
      </c>
      <c r="F77" s="315">
        <v>1</v>
      </c>
      <c r="H77" s="315">
        <v>100</v>
      </c>
      <c r="J77" s="315">
        <v>0</v>
      </c>
      <c r="L77" s="315">
        <v>0</v>
      </c>
      <c r="N77" s="315">
        <v>24</v>
      </c>
      <c r="Q77" s="316"/>
      <c r="R77" s="315">
        <v>100</v>
      </c>
      <c r="S77" s="315">
        <v>100</v>
      </c>
      <c r="T77" s="315">
        <v>100</v>
      </c>
      <c r="U77" s="315">
        <v>100</v>
      </c>
    </row>
    <row r="78" spans="1:21" x14ac:dyDescent="0.25">
      <c r="A78" s="315" t="s">
        <v>425</v>
      </c>
      <c r="B78" s="315" t="s">
        <v>399</v>
      </c>
      <c r="D78" s="315" t="s">
        <v>397</v>
      </c>
      <c r="F78" s="315">
        <v>1</v>
      </c>
      <c r="H78" s="315">
        <v>100</v>
      </c>
      <c r="J78" s="315">
        <v>0</v>
      </c>
      <c r="L78" s="315">
        <v>0</v>
      </c>
      <c r="N78" s="315">
        <v>52</v>
      </c>
      <c r="Q78" s="316"/>
      <c r="R78" s="315">
        <v>0</v>
      </c>
      <c r="S78" s="315">
        <v>0</v>
      </c>
      <c r="T78" s="315">
        <v>0</v>
      </c>
      <c r="U78" s="315">
        <v>100</v>
      </c>
    </row>
    <row r="79" spans="1:21" x14ac:dyDescent="0.25">
      <c r="A79" s="315" t="s">
        <v>425</v>
      </c>
      <c r="B79" s="315" t="s">
        <v>400</v>
      </c>
      <c r="D79" s="315" t="s">
        <v>397</v>
      </c>
      <c r="F79" s="315">
        <v>2</v>
      </c>
      <c r="H79" s="315">
        <v>100</v>
      </c>
      <c r="J79" s="315">
        <v>0</v>
      </c>
      <c r="L79" s="315">
        <v>0</v>
      </c>
      <c r="N79" s="315">
        <v>30</v>
      </c>
      <c r="Q79" s="316"/>
      <c r="R79" s="315">
        <v>50</v>
      </c>
      <c r="S79" s="315">
        <v>100</v>
      </c>
      <c r="T79" s="315">
        <v>100</v>
      </c>
      <c r="U79" s="315">
        <v>100</v>
      </c>
    </row>
    <row r="80" spans="1:21" x14ac:dyDescent="0.25">
      <c r="A80" s="315" t="s">
        <v>425</v>
      </c>
      <c r="B80" s="315" t="s">
        <v>401</v>
      </c>
      <c r="D80" s="315" t="s">
        <v>402</v>
      </c>
      <c r="F80" s="315">
        <v>1</v>
      </c>
      <c r="H80" s="315">
        <v>100</v>
      </c>
      <c r="J80" s="315">
        <v>0</v>
      </c>
      <c r="L80" s="315">
        <v>0</v>
      </c>
      <c r="N80" s="315">
        <v>27.999999999999996</v>
      </c>
      <c r="Q80" s="316"/>
      <c r="R80" s="315">
        <v>0</v>
      </c>
      <c r="S80" s="315">
        <v>100</v>
      </c>
      <c r="T80" s="315">
        <v>100</v>
      </c>
    </row>
    <row r="81" spans="1:21" x14ac:dyDescent="0.25">
      <c r="A81" s="315" t="s">
        <v>425</v>
      </c>
      <c r="B81" s="315" t="s">
        <v>407</v>
      </c>
      <c r="D81" s="315" t="s">
        <v>408</v>
      </c>
      <c r="F81" s="315">
        <v>1</v>
      </c>
      <c r="H81" s="315">
        <v>0</v>
      </c>
      <c r="J81" s="315">
        <v>0</v>
      </c>
      <c r="L81" s="315">
        <v>100</v>
      </c>
      <c r="Q81" s="316"/>
    </row>
    <row r="82" spans="1:21" x14ac:dyDescent="0.25">
      <c r="Q82" s="316"/>
    </row>
    <row r="83" spans="1:21" x14ac:dyDescent="0.25">
      <c r="A83" s="315" t="s">
        <v>429</v>
      </c>
      <c r="B83" s="315" t="s">
        <v>410</v>
      </c>
      <c r="D83" s="315" t="s">
        <v>397</v>
      </c>
      <c r="F83" s="315">
        <v>5</v>
      </c>
      <c r="H83" s="315">
        <v>100</v>
      </c>
      <c r="J83" s="315">
        <v>0</v>
      </c>
      <c r="L83" s="315">
        <v>0</v>
      </c>
      <c r="N83" s="315">
        <v>36</v>
      </c>
      <c r="Q83" s="316"/>
      <c r="R83" s="315">
        <v>40</v>
      </c>
      <c r="S83" s="315">
        <v>100</v>
      </c>
      <c r="T83" s="315">
        <v>100</v>
      </c>
      <c r="U83" s="315">
        <v>100</v>
      </c>
    </row>
    <row r="84" spans="1:21" x14ac:dyDescent="0.25">
      <c r="A84" s="315" t="s">
        <v>429</v>
      </c>
      <c r="B84" s="315" t="s">
        <v>396</v>
      </c>
      <c r="D84" s="315" t="s">
        <v>397</v>
      </c>
      <c r="F84" s="315">
        <v>7</v>
      </c>
      <c r="H84" s="315">
        <v>71</v>
      </c>
      <c r="J84" s="315">
        <v>29</v>
      </c>
      <c r="L84" s="315">
        <v>0</v>
      </c>
      <c r="N84" s="315">
        <v>24</v>
      </c>
      <c r="P84" s="315">
        <v>38</v>
      </c>
      <c r="Q84" s="316"/>
      <c r="R84" s="315">
        <v>57</v>
      </c>
      <c r="S84" s="315">
        <v>71</v>
      </c>
      <c r="T84" s="315">
        <v>71</v>
      </c>
      <c r="U84" s="315">
        <v>71</v>
      </c>
    </row>
    <row r="85" spans="1:21" x14ac:dyDescent="0.25">
      <c r="A85" s="315" t="s">
        <v>429</v>
      </c>
      <c r="B85" s="315" t="s">
        <v>398</v>
      </c>
      <c r="D85" s="315" t="s">
        <v>397</v>
      </c>
      <c r="F85" s="315">
        <v>4</v>
      </c>
      <c r="H85" s="315">
        <v>75</v>
      </c>
      <c r="J85" s="315">
        <v>25</v>
      </c>
      <c r="L85" s="315">
        <v>0</v>
      </c>
      <c r="N85" s="315">
        <v>24</v>
      </c>
      <c r="P85" s="315">
        <v>4</v>
      </c>
      <c r="Q85" s="316"/>
      <c r="R85" s="315">
        <v>75</v>
      </c>
      <c r="S85" s="315">
        <v>75</v>
      </c>
      <c r="T85" s="315">
        <v>75</v>
      </c>
      <c r="U85" s="315">
        <v>75</v>
      </c>
    </row>
    <row r="86" spans="1:21" x14ac:dyDescent="0.25">
      <c r="A86" s="315" t="s">
        <v>429</v>
      </c>
      <c r="B86" s="315" t="s">
        <v>399</v>
      </c>
      <c r="D86" s="315" t="s">
        <v>397</v>
      </c>
      <c r="F86" s="315">
        <v>3</v>
      </c>
      <c r="H86" s="315">
        <v>100</v>
      </c>
      <c r="J86" s="315">
        <v>0</v>
      </c>
      <c r="L86" s="315">
        <v>0</v>
      </c>
      <c r="N86" s="315">
        <v>12</v>
      </c>
      <c r="Q86" s="316"/>
      <c r="R86" s="315">
        <v>100</v>
      </c>
      <c r="S86" s="315">
        <v>100</v>
      </c>
      <c r="T86" s="315">
        <v>100</v>
      </c>
      <c r="U86" s="315">
        <v>100</v>
      </c>
    </row>
    <row r="87" spans="1:21" x14ac:dyDescent="0.25">
      <c r="A87" s="315" t="s">
        <v>429</v>
      </c>
      <c r="B87" s="315" t="s">
        <v>400</v>
      </c>
      <c r="D87" s="315" t="s">
        <v>397</v>
      </c>
      <c r="F87" s="315">
        <v>4</v>
      </c>
      <c r="H87" s="315">
        <v>100</v>
      </c>
      <c r="J87" s="315">
        <v>0</v>
      </c>
      <c r="L87" s="315">
        <v>0</v>
      </c>
      <c r="N87" s="315">
        <v>22.000000000000004</v>
      </c>
      <c r="Q87" s="316"/>
      <c r="R87" s="315">
        <v>50</v>
      </c>
      <c r="S87" s="315">
        <v>75</v>
      </c>
      <c r="T87" s="315">
        <v>100</v>
      </c>
      <c r="U87" s="315">
        <v>100</v>
      </c>
    </row>
    <row r="88" spans="1:21" x14ac:dyDescent="0.25">
      <c r="A88" s="315" t="s">
        <v>429</v>
      </c>
      <c r="B88" s="315" t="s">
        <v>401</v>
      </c>
      <c r="D88" s="315" t="s">
        <v>402</v>
      </c>
      <c r="F88" s="315">
        <v>2</v>
      </c>
      <c r="H88" s="315">
        <v>100</v>
      </c>
      <c r="J88" s="315">
        <v>0</v>
      </c>
      <c r="L88" s="315">
        <v>0</v>
      </c>
      <c r="N88" s="315">
        <v>18</v>
      </c>
      <c r="Q88" s="316"/>
      <c r="R88" s="315">
        <v>100</v>
      </c>
      <c r="S88" s="315">
        <v>100</v>
      </c>
      <c r="T88" s="315">
        <v>100</v>
      </c>
    </row>
    <row r="89" spans="1:21" x14ac:dyDescent="0.25">
      <c r="A89" s="315" t="s">
        <v>429</v>
      </c>
      <c r="B89" s="315" t="s">
        <v>403</v>
      </c>
      <c r="D89" s="315" t="s">
        <v>404</v>
      </c>
      <c r="F89" s="315">
        <v>5</v>
      </c>
      <c r="H89" s="315">
        <v>80</v>
      </c>
      <c r="J89" s="315">
        <v>0</v>
      </c>
      <c r="L89" s="315">
        <v>20</v>
      </c>
      <c r="N89" s="315">
        <v>12</v>
      </c>
      <c r="Q89" s="316"/>
      <c r="R89" s="315">
        <v>80</v>
      </c>
      <c r="S89" s="315">
        <v>80</v>
      </c>
    </row>
    <row r="90" spans="1:21" x14ac:dyDescent="0.25">
      <c r="A90" s="315" t="s">
        <v>429</v>
      </c>
      <c r="B90" s="315" t="s">
        <v>405</v>
      </c>
      <c r="D90" s="315" t="s">
        <v>406</v>
      </c>
      <c r="F90" s="315">
        <v>1</v>
      </c>
      <c r="H90" s="315">
        <v>100</v>
      </c>
      <c r="J90" s="315">
        <v>0</v>
      </c>
      <c r="L90" s="315">
        <v>0</v>
      </c>
      <c r="N90" s="315">
        <v>24</v>
      </c>
      <c r="Q90" s="316"/>
      <c r="R90" s="315">
        <v>100</v>
      </c>
    </row>
    <row r="91" spans="1:21" x14ac:dyDescent="0.25">
      <c r="A91" s="315" t="s">
        <v>429</v>
      </c>
      <c r="B91" s="315" t="s">
        <v>407</v>
      </c>
      <c r="D91" s="315" t="s">
        <v>408</v>
      </c>
      <c r="F91" s="315">
        <v>4</v>
      </c>
      <c r="H91" s="315">
        <v>50</v>
      </c>
      <c r="J91" s="315">
        <v>0</v>
      </c>
      <c r="L91" s="315">
        <v>50</v>
      </c>
      <c r="N91" s="315">
        <v>12</v>
      </c>
      <c r="Q91" s="316"/>
    </row>
    <row r="92" spans="1:21" x14ac:dyDescent="0.25">
      <c r="Q92" s="316"/>
    </row>
    <row r="93" spans="1:21" x14ac:dyDescent="0.25">
      <c r="A93" s="315" t="s">
        <v>433</v>
      </c>
      <c r="B93" s="315" t="s">
        <v>410</v>
      </c>
      <c r="D93" s="315" t="s">
        <v>397</v>
      </c>
      <c r="F93" s="315">
        <v>1</v>
      </c>
      <c r="H93" s="315">
        <v>100</v>
      </c>
      <c r="J93" s="315">
        <v>0</v>
      </c>
      <c r="L93" s="315">
        <v>0</v>
      </c>
      <c r="N93" s="315">
        <v>36</v>
      </c>
      <c r="Q93" s="316"/>
      <c r="R93" s="315">
        <v>0</v>
      </c>
      <c r="S93" s="315">
        <v>100</v>
      </c>
      <c r="T93" s="315">
        <v>100</v>
      </c>
      <c r="U93" s="315">
        <v>100</v>
      </c>
    </row>
    <row r="94" spans="1:21" x14ac:dyDescent="0.25">
      <c r="A94" s="315" t="s">
        <v>433</v>
      </c>
      <c r="B94" s="315" t="s">
        <v>396</v>
      </c>
      <c r="D94" s="315" t="s">
        <v>397</v>
      </c>
      <c r="F94" s="315">
        <v>1</v>
      </c>
      <c r="H94" s="315">
        <v>0</v>
      </c>
      <c r="J94" s="315">
        <v>100</v>
      </c>
      <c r="L94" s="315">
        <v>0</v>
      </c>
      <c r="P94" s="315">
        <v>20</v>
      </c>
      <c r="Q94" s="316"/>
      <c r="R94" s="315">
        <v>0</v>
      </c>
      <c r="S94" s="315">
        <v>0</v>
      </c>
      <c r="T94" s="315">
        <v>0</v>
      </c>
      <c r="U94" s="315">
        <v>0</v>
      </c>
    </row>
    <row r="95" spans="1:21" x14ac:dyDescent="0.25">
      <c r="Q95" s="316"/>
    </row>
    <row r="96" spans="1:21" x14ac:dyDescent="0.25">
      <c r="A96" s="315" t="s">
        <v>434</v>
      </c>
      <c r="B96" s="315" t="s">
        <v>410</v>
      </c>
      <c r="D96" s="315" t="s">
        <v>397</v>
      </c>
      <c r="F96" s="315">
        <v>1</v>
      </c>
      <c r="H96" s="315">
        <v>100</v>
      </c>
      <c r="J96" s="315">
        <v>0</v>
      </c>
      <c r="L96" s="315">
        <v>0</v>
      </c>
      <c r="N96" s="315">
        <v>60</v>
      </c>
      <c r="Q96" s="316"/>
      <c r="R96" s="315">
        <v>0</v>
      </c>
      <c r="S96" s="315">
        <v>0</v>
      </c>
      <c r="T96" s="315">
        <v>0</v>
      </c>
      <c r="U96" s="315">
        <v>100</v>
      </c>
    </row>
    <row r="97" spans="1:21" x14ac:dyDescent="0.25">
      <c r="A97" s="315" t="s">
        <v>434</v>
      </c>
      <c r="B97" s="315" t="s">
        <v>396</v>
      </c>
      <c r="D97" s="315" t="s">
        <v>397</v>
      </c>
      <c r="F97" s="315">
        <v>3</v>
      </c>
      <c r="H97" s="315">
        <v>33</v>
      </c>
      <c r="J97" s="315">
        <v>67</v>
      </c>
      <c r="L97" s="315">
        <v>0</v>
      </c>
      <c r="N97" s="315">
        <v>12</v>
      </c>
      <c r="P97" s="315">
        <v>44.000000000000007</v>
      </c>
      <c r="Q97" s="316"/>
      <c r="R97" s="315">
        <v>33</v>
      </c>
      <c r="S97" s="315">
        <v>33</v>
      </c>
      <c r="T97" s="315">
        <v>33</v>
      </c>
      <c r="U97" s="315">
        <v>33</v>
      </c>
    </row>
    <row r="98" spans="1:21" x14ac:dyDescent="0.25">
      <c r="A98" s="315" t="s">
        <v>434</v>
      </c>
      <c r="B98" s="315" t="s">
        <v>398</v>
      </c>
      <c r="D98" s="315" t="s">
        <v>397</v>
      </c>
      <c r="F98" s="315">
        <v>1</v>
      </c>
      <c r="H98" s="315">
        <v>100</v>
      </c>
      <c r="J98" s="315">
        <v>0</v>
      </c>
      <c r="L98" s="315">
        <v>0</v>
      </c>
      <c r="N98" s="315">
        <v>48</v>
      </c>
      <c r="Q98" s="316"/>
      <c r="R98" s="315">
        <v>0</v>
      </c>
      <c r="S98" s="315">
        <v>0</v>
      </c>
      <c r="T98" s="315">
        <v>100</v>
      </c>
      <c r="U98" s="315">
        <v>100</v>
      </c>
    </row>
    <row r="99" spans="1:21" x14ac:dyDescent="0.25">
      <c r="A99" s="315" t="s">
        <v>434</v>
      </c>
      <c r="B99" s="315" t="s">
        <v>399</v>
      </c>
      <c r="D99" s="315" t="s">
        <v>397</v>
      </c>
      <c r="F99" s="315">
        <v>1</v>
      </c>
      <c r="H99" s="315">
        <v>100</v>
      </c>
      <c r="J99" s="315">
        <v>0</v>
      </c>
      <c r="L99" s="315">
        <v>0</v>
      </c>
      <c r="N99" s="315">
        <v>16</v>
      </c>
      <c r="Q99" s="316"/>
      <c r="R99" s="315">
        <v>100</v>
      </c>
      <c r="S99" s="315">
        <v>100</v>
      </c>
      <c r="T99" s="315">
        <v>100</v>
      </c>
      <c r="U99" s="315">
        <v>100</v>
      </c>
    </row>
    <row r="100" spans="1:21" x14ac:dyDescent="0.25">
      <c r="Q100" s="316"/>
    </row>
    <row r="101" spans="1:21" x14ac:dyDescent="0.25">
      <c r="A101" s="315" t="s">
        <v>437</v>
      </c>
      <c r="B101" s="315" t="s">
        <v>396</v>
      </c>
      <c r="D101" s="315" t="s">
        <v>397</v>
      </c>
      <c r="F101" s="315">
        <v>6</v>
      </c>
      <c r="H101" s="315">
        <v>100</v>
      </c>
      <c r="J101" s="315">
        <v>0</v>
      </c>
      <c r="L101" s="315">
        <v>0</v>
      </c>
      <c r="N101" s="315">
        <v>24</v>
      </c>
      <c r="Q101" s="316"/>
      <c r="R101" s="315">
        <v>100</v>
      </c>
      <c r="S101" s="315">
        <v>100</v>
      </c>
      <c r="T101" s="315">
        <v>100</v>
      </c>
      <c r="U101" s="315">
        <v>100</v>
      </c>
    </row>
    <row r="102" spans="1:21" x14ac:dyDescent="0.25">
      <c r="A102" s="315" t="s">
        <v>437</v>
      </c>
      <c r="B102" s="315" t="s">
        <v>398</v>
      </c>
      <c r="D102" s="315" t="s">
        <v>397</v>
      </c>
      <c r="F102" s="315">
        <v>11</v>
      </c>
      <c r="H102" s="315">
        <v>91</v>
      </c>
      <c r="J102" s="315">
        <v>9</v>
      </c>
      <c r="L102" s="315">
        <v>0</v>
      </c>
      <c r="N102" s="315">
        <v>24</v>
      </c>
      <c r="P102" s="315">
        <v>16</v>
      </c>
      <c r="Q102" s="316"/>
      <c r="R102" s="315">
        <v>81.999999999999986</v>
      </c>
      <c r="S102" s="315">
        <v>91</v>
      </c>
      <c r="T102" s="315">
        <v>91</v>
      </c>
      <c r="U102" s="315">
        <v>91</v>
      </c>
    </row>
    <row r="103" spans="1:21" x14ac:dyDescent="0.25">
      <c r="A103" s="315" t="s">
        <v>437</v>
      </c>
      <c r="B103" s="315" t="s">
        <v>399</v>
      </c>
      <c r="D103" s="315" t="s">
        <v>397</v>
      </c>
      <c r="F103" s="315">
        <v>10</v>
      </c>
      <c r="H103" s="315">
        <v>100</v>
      </c>
      <c r="J103" s="315">
        <v>0</v>
      </c>
      <c r="L103" s="315">
        <v>0</v>
      </c>
      <c r="N103" s="315">
        <v>24</v>
      </c>
      <c r="Q103" s="316"/>
      <c r="R103" s="315">
        <v>100</v>
      </c>
      <c r="S103" s="315">
        <v>100</v>
      </c>
      <c r="T103" s="315">
        <v>100</v>
      </c>
      <c r="U103" s="315">
        <v>100</v>
      </c>
    </row>
    <row r="104" spans="1:21" x14ac:dyDescent="0.25">
      <c r="A104" s="315" t="s">
        <v>437</v>
      </c>
      <c r="B104" s="315" t="s">
        <v>400</v>
      </c>
      <c r="D104" s="315" t="s">
        <v>397</v>
      </c>
      <c r="F104" s="315">
        <v>8</v>
      </c>
      <c r="H104" s="315">
        <v>100</v>
      </c>
      <c r="J104" s="315">
        <v>0</v>
      </c>
      <c r="L104" s="315">
        <v>0</v>
      </c>
      <c r="N104" s="315">
        <v>24</v>
      </c>
      <c r="Q104" s="316"/>
      <c r="R104" s="315">
        <v>100</v>
      </c>
      <c r="S104" s="315">
        <v>100</v>
      </c>
      <c r="T104" s="315">
        <v>100</v>
      </c>
      <c r="U104" s="315">
        <v>100</v>
      </c>
    </row>
    <row r="105" spans="1:21" x14ac:dyDescent="0.25">
      <c r="A105" s="315" t="s">
        <v>437</v>
      </c>
      <c r="B105" s="315" t="s">
        <v>401</v>
      </c>
      <c r="D105" s="315" t="s">
        <v>402</v>
      </c>
      <c r="F105" s="315">
        <v>10</v>
      </c>
      <c r="H105" s="315">
        <v>100</v>
      </c>
      <c r="J105" s="315">
        <v>0</v>
      </c>
      <c r="L105" s="315">
        <v>0</v>
      </c>
      <c r="N105" s="315">
        <v>20</v>
      </c>
      <c r="Q105" s="316"/>
      <c r="R105" s="315">
        <v>100</v>
      </c>
      <c r="S105" s="315">
        <v>100</v>
      </c>
      <c r="T105" s="315">
        <v>100</v>
      </c>
    </row>
    <row r="106" spans="1:21" x14ac:dyDescent="0.25">
      <c r="A106" s="315" t="s">
        <v>437</v>
      </c>
      <c r="B106" s="315" t="s">
        <v>403</v>
      </c>
      <c r="D106" s="315" t="s">
        <v>404</v>
      </c>
      <c r="F106" s="315">
        <v>8</v>
      </c>
      <c r="H106" s="315">
        <v>100</v>
      </c>
      <c r="J106" s="315">
        <v>0</v>
      </c>
      <c r="L106" s="315">
        <v>0</v>
      </c>
      <c r="N106" s="315">
        <v>24</v>
      </c>
      <c r="Q106" s="316"/>
      <c r="R106" s="315">
        <v>88.000000000000014</v>
      </c>
      <c r="S106" s="315">
        <v>100</v>
      </c>
    </row>
    <row r="107" spans="1:21" x14ac:dyDescent="0.25">
      <c r="A107" s="315" t="s">
        <v>437</v>
      </c>
      <c r="B107" s="315" t="s">
        <v>405</v>
      </c>
      <c r="D107" s="315" t="s">
        <v>406</v>
      </c>
      <c r="F107" s="315">
        <v>9</v>
      </c>
      <c r="H107" s="315">
        <v>89</v>
      </c>
      <c r="J107" s="315">
        <v>11</v>
      </c>
      <c r="L107" s="315">
        <v>0</v>
      </c>
      <c r="N107" s="315">
        <v>24</v>
      </c>
      <c r="P107" s="315">
        <v>4</v>
      </c>
      <c r="Q107" s="316"/>
      <c r="R107" s="315">
        <v>89</v>
      </c>
    </row>
    <row r="108" spans="1:21" x14ac:dyDescent="0.25">
      <c r="A108" s="315" t="s">
        <v>437</v>
      </c>
      <c r="B108" s="315" t="s">
        <v>407</v>
      </c>
      <c r="D108" s="315" t="s">
        <v>408</v>
      </c>
      <c r="F108" s="315">
        <v>7</v>
      </c>
      <c r="H108" s="315">
        <v>0</v>
      </c>
      <c r="J108" s="315">
        <v>0</v>
      </c>
      <c r="L108" s="315">
        <v>100</v>
      </c>
      <c r="Q108" s="316"/>
    </row>
    <row r="109" spans="1:21" x14ac:dyDescent="0.25">
      <c r="Q109" s="316"/>
    </row>
    <row r="110" spans="1:21" x14ac:dyDescent="0.25">
      <c r="A110" s="322" t="s">
        <v>416</v>
      </c>
      <c r="B110" s="323" t="s">
        <v>410</v>
      </c>
      <c r="C110" s="323"/>
      <c r="D110" s="323" t="s">
        <v>397</v>
      </c>
      <c r="E110" s="323"/>
      <c r="F110" s="323">
        <v>24</v>
      </c>
      <c r="G110" s="323"/>
      <c r="H110" s="323">
        <v>91.999999999999986</v>
      </c>
      <c r="I110" s="323"/>
      <c r="J110" s="323">
        <v>8</v>
      </c>
      <c r="K110" s="323"/>
      <c r="L110" s="323">
        <v>0</v>
      </c>
      <c r="M110" s="323"/>
      <c r="N110" s="323">
        <v>24</v>
      </c>
      <c r="O110" s="323"/>
      <c r="P110" s="323">
        <v>30</v>
      </c>
      <c r="Q110" s="324"/>
      <c r="R110" s="323">
        <v>54.000000000000007</v>
      </c>
      <c r="S110" s="323">
        <v>88.000000000000014</v>
      </c>
      <c r="T110" s="323">
        <v>88.000000000000014</v>
      </c>
      <c r="U110" s="323">
        <v>91.999999999999986</v>
      </c>
    </row>
    <row r="111" spans="1:21" x14ac:dyDescent="0.25">
      <c r="A111" s="323"/>
      <c r="B111" s="323" t="s">
        <v>396</v>
      </c>
      <c r="C111" s="323"/>
      <c r="D111" s="323" t="s">
        <v>397</v>
      </c>
      <c r="E111" s="323"/>
      <c r="F111" s="323">
        <v>33</v>
      </c>
      <c r="G111" s="323"/>
      <c r="H111" s="323">
        <v>79</v>
      </c>
      <c r="I111" s="323"/>
      <c r="J111" s="323">
        <v>21</v>
      </c>
      <c r="K111" s="323"/>
      <c r="L111" s="323">
        <v>0</v>
      </c>
      <c r="M111" s="323"/>
      <c r="N111" s="323">
        <v>24</v>
      </c>
      <c r="O111" s="323"/>
      <c r="P111" s="323">
        <v>29</v>
      </c>
      <c r="Q111" s="324"/>
      <c r="R111" s="323">
        <v>70</v>
      </c>
      <c r="S111" s="323">
        <v>79</v>
      </c>
      <c r="T111" s="323">
        <v>79</v>
      </c>
      <c r="U111" s="323">
        <v>79</v>
      </c>
    </row>
    <row r="112" spans="1:21" x14ac:dyDescent="0.25">
      <c r="A112" s="323"/>
      <c r="B112" s="323" t="s">
        <v>398</v>
      </c>
      <c r="C112" s="323"/>
      <c r="D112" s="323" t="s">
        <v>397</v>
      </c>
      <c r="E112" s="323"/>
      <c r="F112" s="323">
        <v>18</v>
      </c>
      <c r="G112" s="323"/>
      <c r="H112" s="323">
        <v>83.000000000000014</v>
      </c>
      <c r="I112" s="323"/>
      <c r="J112" s="323">
        <v>17</v>
      </c>
      <c r="K112" s="323"/>
      <c r="L112" s="323">
        <v>0</v>
      </c>
      <c r="M112" s="323"/>
      <c r="N112" s="323">
        <v>24</v>
      </c>
      <c r="O112" s="323"/>
      <c r="P112" s="323">
        <v>13</v>
      </c>
      <c r="Q112" s="324"/>
      <c r="R112" s="323">
        <v>72</v>
      </c>
      <c r="S112" s="323">
        <v>78</v>
      </c>
      <c r="T112" s="323">
        <v>83.000000000000014</v>
      </c>
      <c r="U112" s="323">
        <v>83.000000000000014</v>
      </c>
    </row>
    <row r="113" spans="1:21" x14ac:dyDescent="0.25">
      <c r="A113" s="323"/>
      <c r="B113" s="323" t="s">
        <v>399</v>
      </c>
      <c r="C113" s="323"/>
      <c r="D113" s="323" t="s">
        <v>397</v>
      </c>
      <c r="E113" s="323"/>
      <c r="F113" s="323">
        <v>22.000000000000004</v>
      </c>
      <c r="G113" s="323"/>
      <c r="H113" s="323">
        <v>100</v>
      </c>
      <c r="I113" s="323"/>
      <c r="J113" s="323">
        <v>0</v>
      </c>
      <c r="K113" s="323"/>
      <c r="L113" s="323">
        <v>0</v>
      </c>
      <c r="M113" s="323"/>
      <c r="N113" s="323">
        <v>24</v>
      </c>
      <c r="O113" s="323"/>
      <c r="P113" s="323"/>
      <c r="Q113" s="324"/>
      <c r="R113" s="323">
        <v>91</v>
      </c>
      <c r="S113" s="323">
        <v>95</v>
      </c>
      <c r="T113" s="323">
        <v>95</v>
      </c>
      <c r="U113" s="323">
        <v>100</v>
      </c>
    </row>
    <row r="114" spans="1:21" x14ac:dyDescent="0.25">
      <c r="A114" s="323"/>
      <c r="B114" s="323" t="s">
        <v>400</v>
      </c>
      <c r="C114" s="323"/>
      <c r="D114" s="323" t="s">
        <v>397</v>
      </c>
      <c r="E114" s="323"/>
      <c r="F114" s="323">
        <v>20</v>
      </c>
      <c r="G114" s="323"/>
      <c r="H114" s="323">
        <v>100</v>
      </c>
      <c r="I114" s="323"/>
      <c r="J114" s="323">
        <v>0</v>
      </c>
      <c r="K114" s="323"/>
      <c r="L114" s="323">
        <v>0</v>
      </c>
      <c r="M114" s="323"/>
      <c r="N114" s="323">
        <v>24</v>
      </c>
      <c r="O114" s="323"/>
      <c r="P114" s="323"/>
      <c r="Q114" s="324"/>
      <c r="R114" s="323">
        <v>85</v>
      </c>
      <c r="S114" s="323">
        <v>95</v>
      </c>
      <c r="T114" s="323">
        <v>100</v>
      </c>
      <c r="U114" s="323">
        <v>100</v>
      </c>
    </row>
    <row r="115" spans="1:21" x14ac:dyDescent="0.25">
      <c r="A115" s="323"/>
      <c r="B115" s="323" t="s">
        <v>401</v>
      </c>
      <c r="C115" s="323"/>
      <c r="D115" s="323" t="s">
        <v>402</v>
      </c>
      <c r="E115" s="323"/>
      <c r="F115" s="323">
        <v>22.000000000000004</v>
      </c>
      <c r="G115" s="323"/>
      <c r="H115" s="323">
        <v>95</v>
      </c>
      <c r="I115" s="323"/>
      <c r="J115" s="323">
        <v>5</v>
      </c>
      <c r="K115" s="323"/>
      <c r="L115" s="323">
        <v>0</v>
      </c>
      <c r="M115" s="323"/>
      <c r="N115" s="323">
        <v>20</v>
      </c>
      <c r="O115" s="323"/>
      <c r="P115" s="323">
        <v>8</v>
      </c>
      <c r="Q115" s="324"/>
      <c r="R115" s="323">
        <v>91</v>
      </c>
      <c r="S115" s="323">
        <v>95</v>
      </c>
      <c r="T115" s="323">
        <v>95</v>
      </c>
      <c r="U115" s="323"/>
    </row>
    <row r="116" spans="1:21" x14ac:dyDescent="0.25">
      <c r="A116" s="323"/>
      <c r="B116" s="323" t="s">
        <v>403</v>
      </c>
      <c r="C116" s="323"/>
      <c r="D116" s="323" t="s">
        <v>404</v>
      </c>
      <c r="E116" s="323"/>
      <c r="F116" s="323">
        <v>19</v>
      </c>
      <c r="G116" s="323"/>
      <c r="H116" s="323">
        <v>95</v>
      </c>
      <c r="I116" s="323"/>
      <c r="J116" s="323">
        <v>0</v>
      </c>
      <c r="K116" s="323"/>
      <c r="L116" s="323">
        <v>5</v>
      </c>
      <c r="M116" s="323"/>
      <c r="N116" s="323">
        <v>22.000000000000004</v>
      </c>
      <c r="O116" s="323"/>
      <c r="P116" s="323"/>
      <c r="Q116" s="324"/>
      <c r="R116" s="323">
        <v>89</v>
      </c>
      <c r="S116" s="323">
        <v>95</v>
      </c>
      <c r="T116" s="323"/>
      <c r="U116" s="323"/>
    </row>
    <row r="117" spans="1:21" x14ac:dyDescent="0.25">
      <c r="A117" s="323"/>
      <c r="B117" s="323" t="s">
        <v>405</v>
      </c>
      <c r="C117" s="323"/>
      <c r="D117" s="323" t="s">
        <v>406</v>
      </c>
      <c r="E117" s="323"/>
      <c r="F117" s="323">
        <v>16</v>
      </c>
      <c r="G117" s="323"/>
      <c r="H117" s="323">
        <v>88.000000000000014</v>
      </c>
      <c r="I117" s="323"/>
      <c r="J117" s="323">
        <v>6</v>
      </c>
      <c r="K117" s="323"/>
      <c r="L117" s="323">
        <v>6</v>
      </c>
      <c r="M117" s="323"/>
      <c r="N117" s="323">
        <v>24</v>
      </c>
      <c r="O117" s="323"/>
      <c r="P117" s="323">
        <v>4</v>
      </c>
      <c r="Q117" s="324"/>
      <c r="R117" s="323">
        <v>88.000000000000014</v>
      </c>
      <c r="S117" s="323"/>
      <c r="T117" s="323"/>
      <c r="U117" s="323"/>
    </row>
    <row r="118" spans="1:21" x14ac:dyDescent="0.25">
      <c r="A118" s="323"/>
      <c r="B118" s="323" t="s">
        <v>407</v>
      </c>
      <c r="C118" s="323"/>
      <c r="D118" s="323" t="s">
        <v>408</v>
      </c>
      <c r="E118" s="323"/>
      <c r="F118" s="323">
        <v>21</v>
      </c>
      <c r="G118" s="323"/>
      <c r="H118" s="323">
        <v>19</v>
      </c>
      <c r="I118" s="323"/>
      <c r="J118" s="323">
        <v>5</v>
      </c>
      <c r="K118" s="323"/>
      <c r="L118" s="323">
        <v>76</v>
      </c>
      <c r="M118" s="323"/>
      <c r="N118" s="323">
        <v>12</v>
      </c>
      <c r="O118" s="323"/>
      <c r="P118" s="323">
        <v>4</v>
      </c>
      <c r="Q118" s="324"/>
      <c r="R118" s="323"/>
      <c r="S118" s="323"/>
      <c r="T118" s="323"/>
      <c r="U118" s="323"/>
    </row>
    <row r="119" spans="1:21" x14ac:dyDescent="0.25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4"/>
      <c r="R119" s="323"/>
      <c r="S119" s="323"/>
      <c r="T119" s="323"/>
      <c r="U119" s="323"/>
    </row>
    <row r="120" spans="1:21" ht="14.5" x14ac:dyDescent="0.35">
      <c r="A120" s="321" t="s">
        <v>123</v>
      </c>
      <c r="Q120" s="316"/>
    </row>
    <row r="121" spans="1:21" x14ac:dyDescent="0.25">
      <c r="A121" s="315" t="s">
        <v>512</v>
      </c>
      <c r="B121" s="315" t="s">
        <v>396</v>
      </c>
      <c r="D121" s="315" t="s">
        <v>397</v>
      </c>
      <c r="F121" s="315">
        <v>5</v>
      </c>
      <c r="H121" s="315">
        <v>100</v>
      </c>
      <c r="J121" s="315">
        <v>0</v>
      </c>
      <c r="L121" s="315">
        <v>0</v>
      </c>
      <c r="N121" s="315">
        <v>12</v>
      </c>
      <c r="Q121" s="316"/>
      <c r="R121" s="315">
        <v>100</v>
      </c>
      <c r="S121" s="315">
        <v>100</v>
      </c>
      <c r="T121" s="315">
        <v>100</v>
      </c>
      <c r="U121" s="315">
        <v>100</v>
      </c>
    </row>
    <row r="122" spans="1:21" x14ac:dyDescent="0.25">
      <c r="Q122" s="316"/>
    </row>
    <row r="123" spans="1:21" x14ac:dyDescent="0.25">
      <c r="A123" s="315" t="s">
        <v>513</v>
      </c>
      <c r="B123" s="315" t="s">
        <v>396</v>
      </c>
      <c r="D123" s="315" t="s">
        <v>397</v>
      </c>
      <c r="F123" s="315">
        <v>2</v>
      </c>
      <c r="H123" s="315">
        <v>100</v>
      </c>
      <c r="J123" s="315">
        <v>0</v>
      </c>
      <c r="L123" s="315">
        <v>0</v>
      </c>
      <c r="N123" s="315">
        <v>18</v>
      </c>
      <c r="Q123" s="316"/>
      <c r="R123" s="315">
        <v>100</v>
      </c>
      <c r="S123" s="315">
        <v>100</v>
      </c>
      <c r="T123" s="315">
        <v>100</v>
      </c>
      <c r="U123" s="315">
        <v>100</v>
      </c>
    </row>
    <row r="124" spans="1:21" x14ac:dyDescent="0.25">
      <c r="A124" s="315" t="s">
        <v>513</v>
      </c>
      <c r="B124" s="315" t="s">
        <v>410</v>
      </c>
      <c r="D124" s="315" t="s">
        <v>397</v>
      </c>
      <c r="F124" s="315">
        <v>18</v>
      </c>
      <c r="H124" s="315">
        <v>100</v>
      </c>
      <c r="J124" s="315">
        <v>0</v>
      </c>
      <c r="L124" s="315">
        <v>0</v>
      </c>
      <c r="N124" s="315">
        <v>12</v>
      </c>
      <c r="Q124" s="316"/>
      <c r="R124" s="315">
        <v>100</v>
      </c>
      <c r="S124" s="315">
        <v>100</v>
      </c>
      <c r="T124" s="315">
        <v>100</v>
      </c>
      <c r="U124" s="315">
        <v>100</v>
      </c>
    </row>
    <row r="125" spans="1:21" x14ac:dyDescent="0.25">
      <c r="A125" s="315" t="s">
        <v>513</v>
      </c>
      <c r="B125" s="315" t="s">
        <v>396</v>
      </c>
      <c r="D125" s="315" t="s">
        <v>397</v>
      </c>
      <c r="F125" s="315">
        <v>4</v>
      </c>
      <c r="H125" s="315">
        <v>100</v>
      </c>
      <c r="J125" s="315">
        <v>0</v>
      </c>
      <c r="L125" s="315">
        <v>0</v>
      </c>
      <c r="N125" s="315">
        <v>12</v>
      </c>
      <c r="Q125" s="316"/>
      <c r="R125" s="315">
        <v>100</v>
      </c>
      <c r="S125" s="315">
        <v>100</v>
      </c>
      <c r="T125" s="315">
        <v>100</v>
      </c>
      <c r="U125" s="315">
        <v>100</v>
      </c>
    </row>
    <row r="126" spans="1:21" x14ac:dyDescent="0.25">
      <c r="Q126" s="316"/>
    </row>
    <row r="127" spans="1:21" x14ac:dyDescent="0.25">
      <c r="Q127" s="316"/>
    </row>
    <row r="128" spans="1:21" x14ac:dyDescent="0.25">
      <c r="A128" s="315" t="s">
        <v>514</v>
      </c>
      <c r="B128" s="315" t="s">
        <v>398</v>
      </c>
      <c r="D128" s="315" t="s">
        <v>397</v>
      </c>
      <c r="F128" s="315">
        <v>1</v>
      </c>
      <c r="H128" s="315">
        <v>100</v>
      </c>
      <c r="J128" s="315">
        <v>0</v>
      </c>
      <c r="L128" s="315">
        <v>0</v>
      </c>
      <c r="N128" s="315">
        <v>12</v>
      </c>
      <c r="Q128" s="316"/>
      <c r="R128" s="315">
        <v>100</v>
      </c>
      <c r="S128" s="315">
        <v>100</v>
      </c>
      <c r="T128" s="315">
        <v>100</v>
      </c>
      <c r="U128" s="315">
        <v>100</v>
      </c>
    </row>
    <row r="129" spans="1:21" x14ac:dyDescent="0.25">
      <c r="Q129" s="316"/>
    </row>
    <row r="130" spans="1:21" x14ac:dyDescent="0.25">
      <c r="A130" s="315" t="s">
        <v>515</v>
      </c>
      <c r="B130" s="315" t="s">
        <v>396</v>
      </c>
      <c r="D130" s="315" t="s">
        <v>397</v>
      </c>
      <c r="F130" s="315">
        <v>1</v>
      </c>
      <c r="H130" s="315">
        <v>100</v>
      </c>
      <c r="J130" s="315">
        <v>0</v>
      </c>
      <c r="L130" s="315">
        <v>0</v>
      </c>
      <c r="N130" s="315">
        <v>20</v>
      </c>
      <c r="Q130" s="316"/>
      <c r="R130" s="315">
        <v>100</v>
      </c>
      <c r="S130" s="315">
        <v>100</v>
      </c>
      <c r="T130" s="315">
        <v>100</v>
      </c>
      <c r="U130" s="315">
        <v>100</v>
      </c>
    </row>
    <row r="131" spans="1:21" x14ac:dyDescent="0.25">
      <c r="Q131" s="316"/>
    </row>
    <row r="132" spans="1:21" x14ac:dyDescent="0.25">
      <c r="A132" s="315" t="s">
        <v>440</v>
      </c>
      <c r="B132" s="315" t="s">
        <v>396</v>
      </c>
      <c r="D132" s="315" t="s">
        <v>397</v>
      </c>
      <c r="F132" s="315">
        <v>2</v>
      </c>
      <c r="H132" s="315">
        <v>100</v>
      </c>
      <c r="J132" s="315">
        <v>0</v>
      </c>
      <c r="L132" s="315">
        <v>0</v>
      </c>
      <c r="N132" s="315">
        <v>12</v>
      </c>
      <c r="Q132" s="316"/>
      <c r="R132" s="315">
        <v>100</v>
      </c>
      <c r="S132" s="315">
        <v>100</v>
      </c>
      <c r="T132" s="315">
        <v>100</v>
      </c>
      <c r="U132" s="315">
        <v>100</v>
      </c>
    </row>
    <row r="133" spans="1:21" x14ac:dyDescent="0.25">
      <c r="Q133" s="316"/>
    </row>
    <row r="134" spans="1:21" x14ac:dyDescent="0.25">
      <c r="A134" s="315" t="s">
        <v>441</v>
      </c>
      <c r="B134" s="315" t="s">
        <v>410</v>
      </c>
      <c r="D134" s="315" t="s">
        <v>397</v>
      </c>
      <c r="F134" s="315">
        <v>27.000000000000004</v>
      </c>
      <c r="H134" s="315">
        <v>85</v>
      </c>
      <c r="J134" s="315">
        <v>11</v>
      </c>
      <c r="L134" s="315">
        <v>4</v>
      </c>
      <c r="N134" s="315">
        <v>44.000000000000007</v>
      </c>
      <c r="P134" s="315">
        <v>12</v>
      </c>
      <c r="Q134" s="316"/>
      <c r="R134" s="315">
        <v>0</v>
      </c>
      <c r="S134" s="315">
        <v>15</v>
      </c>
      <c r="T134" s="315">
        <v>63</v>
      </c>
      <c r="U134" s="315">
        <v>85</v>
      </c>
    </row>
    <row r="135" spans="1:21" x14ac:dyDescent="0.25">
      <c r="A135" s="315" t="s">
        <v>441</v>
      </c>
      <c r="B135" s="315" t="s">
        <v>396</v>
      </c>
      <c r="D135" s="315" t="s">
        <v>397</v>
      </c>
      <c r="F135" s="315">
        <v>25</v>
      </c>
      <c r="H135" s="315">
        <v>88.000000000000014</v>
      </c>
      <c r="J135" s="315">
        <v>8</v>
      </c>
      <c r="L135" s="315">
        <v>4</v>
      </c>
      <c r="N135" s="315">
        <v>36</v>
      </c>
      <c r="P135" s="315">
        <v>26</v>
      </c>
      <c r="Q135" s="316"/>
      <c r="R135" s="315">
        <v>24</v>
      </c>
      <c r="S135" s="315">
        <v>52</v>
      </c>
      <c r="T135" s="315">
        <v>80</v>
      </c>
      <c r="U135" s="315">
        <v>88.000000000000014</v>
      </c>
    </row>
    <row r="136" spans="1:21" x14ac:dyDescent="0.25">
      <c r="A136" s="315" t="s">
        <v>441</v>
      </c>
      <c r="B136" s="315" t="s">
        <v>398</v>
      </c>
      <c r="D136" s="315" t="s">
        <v>397</v>
      </c>
      <c r="F136" s="315">
        <v>27.999999999999996</v>
      </c>
      <c r="H136" s="315">
        <v>79</v>
      </c>
      <c r="J136" s="315">
        <v>14</v>
      </c>
      <c r="L136" s="315">
        <v>7</v>
      </c>
      <c r="N136" s="315">
        <v>32</v>
      </c>
      <c r="P136" s="315">
        <v>29</v>
      </c>
      <c r="Q136" s="316"/>
      <c r="R136" s="315">
        <v>32</v>
      </c>
      <c r="S136" s="315">
        <v>61</v>
      </c>
      <c r="T136" s="315">
        <v>71</v>
      </c>
      <c r="U136" s="315">
        <v>79</v>
      </c>
    </row>
    <row r="137" spans="1:21" x14ac:dyDescent="0.25">
      <c r="A137" s="315" t="s">
        <v>441</v>
      </c>
      <c r="B137" s="315" t="s">
        <v>399</v>
      </c>
      <c r="D137" s="315" t="s">
        <v>397</v>
      </c>
      <c r="F137" s="315">
        <v>81.999999999999986</v>
      </c>
      <c r="H137" s="315">
        <v>86.999999999999986</v>
      </c>
      <c r="J137" s="315">
        <v>10</v>
      </c>
      <c r="L137" s="315">
        <v>4</v>
      </c>
      <c r="N137" s="315">
        <v>27.999999999999996</v>
      </c>
      <c r="P137" s="315">
        <v>25</v>
      </c>
      <c r="Q137" s="316"/>
      <c r="R137" s="315">
        <v>40.999999999999993</v>
      </c>
      <c r="S137" s="315">
        <v>63</v>
      </c>
      <c r="T137" s="315">
        <v>77</v>
      </c>
      <c r="U137" s="315">
        <v>86.999999999999986</v>
      </c>
    </row>
    <row r="138" spans="1:21" x14ac:dyDescent="0.25">
      <c r="A138" s="315" t="s">
        <v>441</v>
      </c>
      <c r="B138" s="315" t="s">
        <v>400</v>
      </c>
      <c r="D138" s="315" t="s">
        <v>397</v>
      </c>
      <c r="F138" s="315">
        <v>50.999999999999993</v>
      </c>
      <c r="H138" s="315">
        <v>84</v>
      </c>
      <c r="J138" s="315">
        <v>8</v>
      </c>
      <c r="L138" s="315">
        <v>8</v>
      </c>
      <c r="N138" s="315">
        <v>24</v>
      </c>
      <c r="P138" s="315">
        <v>20</v>
      </c>
      <c r="Q138" s="316"/>
      <c r="R138" s="315">
        <v>45</v>
      </c>
      <c r="S138" s="315">
        <v>65</v>
      </c>
      <c r="T138" s="315">
        <v>80</v>
      </c>
      <c r="U138" s="315">
        <v>84</v>
      </c>
    </row>
    <row r="139" spans="1:21" x14ac:dyDescent="0.25">
      <c r="A139" s="315" t="s">
        <v>441</v>
      </c>
      <c r="B139" s="315" t="s">
        <v>401</v>
      </c>
      <c r="D139" s="315" t="s">
        <v>402</v>
      </c>
      <c r="F139" s="315">
        <v>54.000000000000007</v>
      </c>
      <c r="H139" s="315">
        <v>94</v>
      </c>
      <c r="J139" s="315">
        <v>4</v>
      </c>
      <c r="L139" s="315">
        <v>2</v>
      </c>
      <c r="N139" s="315">
        <v>24</v>
      </c>
      <c r="P139" s="315">
        <v>27.999999999999996</v>
      </c>
      <c r="Q139" s="316"/>
      <c r="R139" s="315">
        <v>54.000000000000007</v>
      </c>
      <c r="S139" s="315">
        <v>74</v>
      </c>
      <c r="T139" s="315">
        <v>94</v>
      </c>
    </row>
    <row r="140" spans="1:21" x14ac:dyDescent="0.25">
      <c r="A140" s="315" t="s">
        <v>441</v>
      </c>
      <c r="B140" s="315" t="s">
        <v>403</v>
      </c>
      <c r="D140" s="315" t="s">
        <v>404</v>
      </c>
      <c r="F140" s="315">
        <v>50</v>
      </c>
      <c r="H140" s="315">
        <v>66</v>
      </c>
      <c r="J140" s="315">
        <v>6</v>
      </c>
      <c r="L140" s="315">
        <v>27.999999999999996</v>
      </c>
      <c r="N140" s="315">
        <v>20</v>
      </c>
      <c r="P140" s="315">
        <v>27.000000000000004</v>
      </c>
      <c r="Q140" s="316"/>
      <c r="R140" s="315">
        <v>52</v>
      </c>
      <c r="S140" s="315">
        <v>66</v>
      </c>
    </row>
    <row r="141" spans="1:21" x14ac:dyDescent="0.25">
      <c r="A141" s="315" t="s">
        <v>441</v>
      </c>
      <c r="B141" s="315" t="s">
        <v>405</v>
      </c>
      <c r="D141" s="315" t="s">
        <v>406</v>
      </c>
      <c r="F141" s="315">
        <v>54.000000000000007</v>
      </c>
      <c r="H141" s="315">
        <v>35</v>
      </c>
      <c r="J141" s="315">
        <v>7</v>
      </c>
      <c r="L141" s="315">
        <v>57</v>
      </c>
      <c r="N141" s="315">
        <v>16</v>
      </c>
      <c r="P141" s="315">
        <v>5</v>
      </c>
      <c r="Q141" s="316"/>
      <c r="R141" s="315">
        <v>35</v>
      </c>
    </row>
    <row r="142" spans="1:21" x14ac:dyDescent="0.25">
      <c r="A142" s="315" t="s">
        <v>441</v>
      </c>
      <c r="B142" s="315" t="s">
        <v>407</v>
      </c>
      <c r="D142" s="315" t="s">
        <v>408</v>
      </c>
      <c r="F142" s="315">
        <v>36</v>
      </c>
      <c r="H142" s="315">
        <v>17</v>
      </c>
      <c r="J142" s="315">
        <v>3</v>
      </c>
      <c r="L142" s="315">
        <v>81</v>
      </c>
      <c r="N142" s="315">
        <v>12</v>
      </c>
      <c r="P142" s="315">
        <v>8</v>
      </c>
      <c r="Q142" s="316"/>
    </row>
    <row r="143" spans="1:21" x14ac:dyDescent="0.25">
      <c r="Q143" s="316"/>
    </row>
    <row r="144" spans="1:21" x14ac:dyDescent="0.25">
      <c r="A144" s="315" t="s">
        <v>516</v>
      </c>
      <c r="B144" s="315" t="s">
        <v>398</v>
      </c>
      <c r="D144" s="315" t="s">
        <v>397</v>
      </c>
      <c r="F144" s="315">
        <v>2</v>
      </c>
      <c r="H144" s="315">
        <v>100</v>
      </c>
      <c r="J144" s="315">
        <v>0</v>
      </c>
      <c r="L144" s="315">
        <v>0</v>
      </c>
      <c r="N144" s="315">
        <v>12</v>
      </c>
      <c r="Q144" s="316"/>
      <c r="R144" s="315">
        <v>100</v>
      </c>
      <c r="S144" s="315">
        <v>100</v>
      </c>
      <c r="T144" s="315">
        <v>100</v>
      </c>
      <c r="U144" s="315">
        <v>100</v>
      </c>
    </row>
    <row r="145" spans="1:21" x14ac:dyDescent="0.25">
      <c r="A145" s="315" t="s">
        <v>516</v>
      </c>
      <c r="B145" s="315" t="s">
        <v>410</v>
      </c>
      <c r="D145" s="315" t="s">
        <v>397</v>
      </c>
      <c r="F145" s="315">
        <v>1</v>
      </c>
      <c r="H145" s="315">
        <v>100</v>
      </c>
      <c r="J145" s="315">
        <v>0</v>
      </c>
      <c r="L145" s="315">
        <v>0</v>
      </c>
      <c r="N145" s="315">
        <v>24</v>
      </c>
      <c r="Q145" s="316"/>
      <c r="R145" s="315">
        <v>100</v>
      </c>
      <c r="S145" s="315">
        <v>100</v>
      </c>
      <c r="T145" s="315">
        <v>100</v>
      </c>
      <c r="U145" s="315">
        <v>100</v>
      </c>
    </row>
    <row r="146" spans="1:21" x14ac:dyDescent="0.25">
      <c r="Q146" s="316"/>
    </row>
    <row r="147" spans="1:21" x14ac:dyDescent="0.25">
      <c r="Q147" s="316"/>
    </row>
    <row r="148" spans="1:21" x14ac:dyDescent="0.25">
      <c r="A148" s="322" t="s">
        <v>416</v>
      </c>
      <c r="B148" s="323" t="s">
        <v>410</v>
      </c>
      <c r="C148" s="323"/>
      <c r="D148" s="323" t="s">
        <v>397</v>
      </c>
      <c r="E148" s="323"/>
      <c r="F148" s="323">
        <v>45.999999999999993</v>
      </c>
      <c r="G148" s="323"/>
      <c r="H148" s="323">
        <v>91</v>
      </c>
      <c r="I148" s="323"/>
      <c r="J148" s="323">
        <v>7</v>
      </c>
      <c r="K148" s="323"/>
      <c r="L148" s="323">
        <v>2</v>
      </c>
      <c r="M148" s="323"/>
      <c r="N148" s="323">
        <v>36</v>
      </c>
      <c r="O148" s="323"/>
      <c r="P148" s="323">
        <v>12</v>
      </c>
      <c r="Q148" s="324"/>
      <c r="R148" s="323">
        <v>40.999999999999993</v>
      </c>
      <c r="S148" s="323">
        <v>50</v>
      </c>
      <c r="T148" s="323">
        <v>78</v>
      </c>
      <c r="U148" s="323">
        <v>91</v>
      </c>
    </row>
    <row r="149" spans="1:21" x14ac:dyDescent="0.25">
      <c r="A149" s="323"/>
      <c r="B149" s="323" t="s">
        <v>396</v>
      </c>
      <c r="C149" s="323"/>
      <c r="D149" s="323" t="s">
        <v>397</v>
      </c>
      <c r="E149" s="323"/>
      <c r="F149" s="323">
        <v>39</v>
      </c>
      <c r="G149" s="323"/>
      <c r="H149" s="323">
        <v>91.999999999999986</v>
      </c>
      <c r="I149" s="323"/>
      <c r="J149" s="323">
        <v>5</v>
      </c>
      <c r="K149" s="323"/>
      <c r="L149" s="323">
        <v>3</v>
      </c>
      <c r="M149" s="323"/>
      <c r="N149" s="323">
        <v>22.000000000000004</v>
      </c>
      <c r="O149" s="323"/>
      <c r="P149" s="323">
        <v>26</v>
      </c>
      <c r="Q149" s="324"/>
      <c r="R149" s="323">
        <v>50.999999999999993</v>
      </c>
      <c r="S149" s="323">
        <v>69</v>
      </c>
      <c r="T149" s="323">
        <v>86.999999999999986</v>
      </c>
      <c r="U149" s="323">
        <v>91.999999999999986</v>
      </c>
    </row>
    <row r="150" spans="1:21" x14ac:dyDescent="0.25">
      <c r="A150" s="323"/>
      <c r="B150" s="323" t="s">
        <v>398</v>
      </c>
      <c r="C150" s="323"/>
      <c r="D150" s="323" t="s">
        <v>397</v>
      </c>
      <c r="E150" s="323"/>
      <c r="F150" s="323">
        <v>31</v>
      </c>
      <c r="G150" s="323"/>
      <c r="H150" s="323">
        <v>81</v>
      </c>
      <c r="I150" s="323"/>
      <c r="J150" s="323">
        <v>13</v>
      </c>
      <c r="K150" s="323"/>
      <c r="L150" s="323">
        <v>6</v>
      </c>
      <c r="M150" s="323"/>
      <c r="N150" s="323">
        <v>27.999999999999996</v>
      </c>
      <c r="O150" s="323"/>
      <c r="P150" s="323">
        <v>29</v>
      </c>
      <c r="Q150" s="324"/>
      <c r="R150" s="323">
        <v>39</v>
      </c>
      <c r="S150" s="323">
        <v>65</v>
      </c>
      <c r="T150" s="323">
        <v>74</v>
      </c>
      <c r="U150" s="323">
        <v>81</v>
      </c>
    </row>
    <row r="151" spans="1:21" x14ac:dyDescent="0.25">
      <c r="A151" s="323"/>
      <c r="B151" s="323" t="s">
        <v>399</v>
      </c>
      <c r="C151" s="323"/>
      <c r="D151" s="323" t="s">
        <v>397</v>
      </c>
      <c r="E151" s="323"/>
      <c r="F151" s="323">
        <v>81.999999999999986</v>
      </c>
      <c r="G151" s="323"/>
      <c r="H151" s="323">
        <v>86.999999999999986</v>
      </c>
      <c r="I151" s="323"/>
      <c r="J151" s="323">
        <v>10</v>
      </c>
      <c r="K151" s="323"/>
      <c r="L151" s="323">
        <v>4</v>
      </c>
      <c r="M151" s="323"/>
      <c r="N151" s="323">
        <v>27.999999999999996</v>
      </c>
      <c r="O151" s="323"/>
      <c r="P151" s="323">
        <v>25</v>
      </c>
      <c r="Q151" s="324"/>
      <c r="R151" s="323">
        <v>40.999999999999993</v>
      </c>
      <c r="S151" s="323">
        <v>63</v>
      </c>
      <c r="T151" s="323">
        <v>77</v>
      </c>
      <c r="U151" s="323">
        <v>86.999999999999986</v>
      </c>
    </row>
    <row r="152" spans="1:21" x14ac:dyDescent="0.25">
      <c r="A152" s="323"/>
      <c r="B152" s="323" t="s">
        <v>400</v>
      </c>
      <c r="C152" s="323"/>
      <c r="D152" s="323" t="s">
        <v>397</v>
      </c>
      <c r="E152" s="323"/>
      <c r="F152" s="323">
        <v>50.999999999999993</v>
      </c>
      <c r="G152" s="323"/>
      <c r="H152" s="323">
        <v>84</v>
      </c>
      <c r="I152" s="323"/>
      <c r="J152" s="323">
        <v>8</v>
      </c>
      <c r="K152" s="323"/>
      <c r="L152" s="323">
        <v>8</v>
      </c>
      <c r="M152" s="323"/>
      <c r="N152" s="323">
        <v>24</v>
      </c>
      <c r="O152" s="323"/>
      <c r="P152" s="323">
        <v>20</v>
      </c>
      <c r="Q152" s="324"/>
      <c r="R152" s="323">
        <v>45</v>
      </c>
      <c r="S152" s="323">
        <v>65</v>
      </c>
      <c r="T152" s="323">
        <v>80</v>
      </c>
      <c r="U152" s="323">
        <v>84</v>
      </c>
    </row>
    <row r="153" spans="1:21" x14ac:dyDescent="0.25">
      <c r="A153" s="323"/>
      <c r="B153" s="323" t="s">
        <v>401</v>
      </c>
      <c r="C153" s="323"/>
      <c r="D153" s="323" t="s">
        <v>402</v>
      </c>
      <c r="E153" s="323"/>
      <c r="F153" s="323">
        <v>54.000000000000007</v>
      </c>
      <c r="G153" s="323"/>
      <c r="H153" s="323">
        <v>94</v>
      </c>
      <c r="I153" s="323"/>
      <c r="J153" s="323">
        <v>4</v>
      </c>
      <c r="K153" s="323"/>
      <c r="L153" s="323">
        <v>2</v>
      </c>
      <c r="M153" s="323"/>
      <c r="N153" s="323">
        <v>24</v>
      </c>
      <c r="O153" s="323"/>
      <c r="P153" s="323">
        <v>27.999999999999996</v>
      </c>
      <c r="Q153" s="324"/>
      <c r="R153" s="323">
        <v>54.000000000000007</v>
      </c>
      <c r="S153" s="323">
        <v>74</v>
      </c>
      <c r="T153" s="323">
        <v>94</v>
      </c>
      <c r="U153" s="323"/>
    </row>
    <row r="154" spans="1:21" x14ac:dyDescent="0.25">
      <c r="A154" s="323"/>
      <c r="B154" s="323" t="s">
        <v>403</v>
      </c>
      <c r="C154" s="323"/>
      <c r="D154" s="323" t="s">
        <v>404</v>
      </c>
      <c r="E154" s="323"/>
      <c r="F154" s="323">
        <v>50</v>
      </c>
      <c r="G154" s="323"/>
      <c r="H154" s="323">
        <v>66</v>
      </c>
      <c r="I154" s="323"/>
      <c r="J154" s="323">
        <v>6</v>
      </c>
      <c r="K154" s="323"/>
      <c r="L154" s="323">
        <v>27.999999999999996</v>
      </c>
      <c r="M154" s="323"/>
      <c r="N154" s="323">
        <v>20</v>
      </c>
      <c r="O154" s="323"/>
      <c r="P154" s="323">
        <v>27.000000000000004</v>
      </c>
      <c r="Q154" s="324"/>
      <c r="R154" s="323">
        <v>52</v>
      </c>
      <c r="S154" s="323">
        <v>66</v>
      </c>
      <c r="T154" s="323"/>
      <c r="U154" s="323"/>
    </row>
    <row r="155" spans="1:21" x14ac:dyDescent="0.25">
      <c r="A155" s="323"/>
      <c r="B155" s="323" t="s">
        <v>405</v>
      </c>
      <c r="C155" s="323"/>
      <c r="D155" s="323" t="s">
        <v>406</v>
      </c>
      <c r="E155" s="323"/>
      <c r="F155" s="323">
        <v>54.000000000000007</v>
      </c>
      <c r="G155" s="323"/>
      <c r="H155" s="323">
        <v>35</v>
      </c>
      <c r="I155" s="323"/>
      <c r="J155" s="323">
        <v>7</v>
      </c>
      <c r="K155" s="323"/>
      <c r="L155" s="323">
        <v>57</v>
      </c>
      <c r="M155" s="323"/>
      <c r="N155" s="323">
        <v>16</v>
      </c>
      <c r="O155" s="323"/>
      <c r="P155" s="323">
        <v>5</v>
      </c>
      <c r="Q155" s="324"/>
      <c r="R155" s="323">
        <v>35</v>
      </c>
      <c r="S155" s="323"/>
      <c r="T155" s="323"/>
      <c r="U155" s="323"/>
    </row>
    <row r="156" spans="1:21" x14ac:dyDescent="0.25">
      <c r="A156" s="323"/>
      <c r="B156" s="323" t="s">
        <v>407</v>
      </c>
      <c r="C156" s="323"/>
      <c r="D156" s="323" t="s">
        <v>408</v>
      </c>
      <c r="E156" s="323"/>
      <c r="F156" s="323">
        <v>36</v>
      </c>
      <c r="G156" s="323"/>
      <c r="H156" s="323">
        <v>17</v>
      </c>
      <c r="I156" s="323"/>
      <c r="J156" s="323">
        <v>3</v>
      </c>
      <c r="K156" s="323"/>
      <c r="L156" s="323">
        <v>81</v>
      </c>
      <c r="M156" s="323"/>
      <c r="N156" s="323">
        <v>12</v>
      </c>
      <c r="O156" s="323"/>
      <c r="P156" s="323">
        <v>8</v>
      </c>
      <c r="Q156" s="324"/>
      <c r="R156" s="323"/>
      <c r="S156" s="323"/>
      <c r="T156" s="323"/>
      <c r="U156" s="323"/>
    </row>
    <row r="157" spans="1:21" x14ac:dyDescent="0.25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4"/>
      <c r="R157" s="323"/>
      <c r="S157" s="323"/>
      <c r="T157" s="323"/>
      <c r="U157" s="323"/>
    </row>
    <row r="158" spans="1:21" ht="14.5" x14ac:dyDescent="0.35">
      <c r="A158" s="321" t="s">
        <v>227</v>
      </c>
      <c r="Q158" s="316"/>
    </row>
    <row r="159" spans="1:21" x14ac:dyDescent="0.25">
      <c r="A159" s="315" t="s">
        <v>517</v>
      </c>
      <c r="B159" s="315" t="s">
        <v>410</v>
      </c>
      <c r="D159" s="315" t="s">
        <v>397</v>
      </c>
      <c r="F159" s="315">
        <v>1</v>
      </c>
      <c r="H159" s="315">
        <v>100</v>
      </c>
      <c r="J159" s="315">
        <v>0</v>
      </c>
      <c r="L159" s="315">
        <v>0</v>
      </c>
      <c r="N159" s="315">
        <v>48</v>
      </c>
      <c r="Q159" s="316"/>
      <c r="R159" s="315">
        <v>0</v>
      </c>
      <c r="S159" s="315">
        <v>0</v>
      </c>
      <c r="T159" s="315">
        <v>100</v>
      </c>
      <c r="U159" s="315">
        <v>100</v>
      </c>
    </row>
    <row r="160" spans="1:21" x14ac:dyDescent="0.25">
      <c r="A160" s="315" t="s">
        <v>517</v>
      </c>
      <c r="B160" s="315" t="s">
        <v>396</v>
      </c>
      <c r="D160" s="315" t="s">
        <v>397</v>
      </c>
      <c r="F160" s="315">
        <v>1</v>
      </c>
      <c r="H160" s="315">
        <v>100</v>
      </c>
      <c r="J160" s="315">
        <v>0</v>
      </c>
      <c r="L160" s="315">
        <v>0</v>
      </c>
      <c r="N160" s="315">
        <v>52</v>
      </c>
      <c r="Q160" s="316"/>
      <c r="R160" s="315">
        <v>0</v>
      </c>
      <c r="S160" s="315">
        <v>0</v>
      </c>
      <c r="T160" s="315">
        <v>0</v>
      </c>
      <c r="U160" s="315">
        <v>100</v>
      </c>
    </row>
    <row r="161" spans="1:21" x14ac:dyDescent="0.25">
      <c r="A161" s="315" t="s">
        <v>517</v>
      </c>
      <c r="B161" s="315" t="s">
        <v>398</v>
      </c>
      <c r="D161" s="315" t="s">
        <v>397</v>
      </c>
      <c r="F161" s="315">
        <v>1</v>
      </c>
      <c r="H161" s="315">
        <v>0</v>
      </c>
      <c r="J161" s="315">
        <v>0</v>
      </c>
      <c r="L161" s="315">
        <v>100</v>
      </c>
      <c r="Q161" s="316"/>
      <c r="R161" s="315">
        <v>0</v>
      </c>
      <c r="S161" s="315">
        <v>0</v>
      </c>
      <c r="T161" s="315">
        <v>0</v>
      </c>
      <c r="U161" s="315">
        <v>0</v>
      </c>
    </row>
    <row r="162" spans="1:21" x14ac:dyDescent="0.25">
      <c r="A162" s="315" t="s">
        <v>517</v>
      </c>
      <c r="B162" s="315" t="s">
        <v>399</v>
      </c>
      <c r="D162" s="315" t="s">
        <v>397</v>
      </c>
      <c r="F162" s="315">
        <v>1</v>
      </c>
      <c r="H162" s="315">
        <v>0</v>
      </c>
      <c r="J162" s="315">
        <v>100</v>
      </c>
      <c r="L162" s="315">
        <v>0</v>
      </c>
      <c r="P162" s="315">
        <v>16</v>
      </c>
      <c r="Q162" s="316"/>
      <c r="R162" s="315">
        <v>0</v>
      </c>
      <c r="S162" s="315">
        <v>0</v>
      </c>
      <c r="T162" s="315">
        <v>0</v>
      </c>
      <c r="U162" s="315">
        <v>0</v>
      </c>
    </row>
    <row r="163" spans="1:21" x14ac:dyDescent="0.25">
      <c r="A163" s="315" t="s">
        <v>517</v>
      </c>
      <c r="B163" s="315" t="s">
        <v>400</v>
      </c>
      <c r="D163" s="315" t="s">
        <v>397</v>
      </c>
      <c r="F163" s="315">
        <v>2</v>
      </c>
      <c r="H163" s="315">
        <v>100</v>
      </c>
      <c r="J163" s="315">
        <v>0</v>
      </c>
      <c r="L163" s="315">
        <v>0</v>
      </c>
      <c r="N163" s="315">
        <v>54.000000000000007</v>
      </c>
      <c r="Q163" s="316"/>
      <c r="R163" s="315">
        <v>0</v>
      </c>
      <c r="S163" s="315">
        <v>0</v>
      </c>
      <c r="T163" s="315">
        <v>0</v>
      </c>
      <c r="U163" s="315">
        <v>100</v>
      </c>
    </row>
    <row r="164" spans="1:21" x14ac:dyDescent="0.25">
      <c r="A164" s="315" t="s">
        <v>517</v>
      </c>
      <c r="B164" s="315" t="s">
        <v>401</v>
      </c>
      <c r="D164" s="315" t="s">
        <v>402</v>
      </c>
      <c r="F164" s="315">
        <v>1</v>
      </c>
      <c r="J164" s="315">
        <v>0</v>
      </c>
      <c r="L164" s="315">
        <v>100</v>
      </c>
      <c r="Q164" s="316"/>
    </row>
    <row r="165" spans="1:21" x14ac:dyDescent="0.25">
      <c r="A165" s="315" t="s">
        <v>517</v>
      </c>
      <c r="B165" s="315" t="s">
        <v>403</v>
      </c>
      <c r="D165" s="315" t="s">
        <v>404</v>
      </c>
      <c r="F165" s="315">
        <v>1</v>
      </c>
      <c r="H165" s="315">
        <v>0</v>
      </c>
      <c r="J165" s="315">
        <v>0</v>
      </c>
      <c r="L165" s="315">
        <v>100</v>
      </c>
      <c r="Q165" s="316"/>
      <c r="R165" s="315">
        <v>0</v>
      </c>
      <c r="S165" s="315">
        <v>0</v>
      </c>
    </row>
    <row r="166" spans="1:21" x14ac:dyDescent="0.25">
      <c r="A166" s="315" t="s">
        <v>517</v>
      </c>
      <c r="B166" s="315" t="s">
        <v>405</v>
      </c>
      <c r="D166" s="315" t="s">
        <v>406</v>
      </c>
      <c r="F166" s="315">
        <v>1</v>
      </c>
      <c r="H166" s="315">
        <v>0</v>
      </c>
      <c r="J166" s="315">
        <v>0</v>
      </c>
      <c r="L166" s="315">
        <v>100</v>
      </c>
      <c r="Q166" s="316"/>
      <c r="R166" s="315">
        <v>0</v>
      </c>
    </row>
    <row r="167" spans="1:21" x14ac:dyDescent="0.25">
      <c r="A167" s="315" t="s">
        <v>517</v>
      </c>
      <c r="B167" s="315" t="s">
        <v>407</v>
      </c>
      <c r="D167" s="315" t="s">
        <v>408</v>
      </c>
      <c r="F167" s="315">
        <v>2</v>
      </c>
      <c r="H167" s="315">
        <v>0</v>
      </c>
      <c r="J167" s="315">
        <v>0</v>
      </c>
      <c r="L167" s="315">
        <v>100</v>
      </c>
      <c r="Q167" s="316"/>
    </row>
    <row r="168" spans="1:21" x14ac:dyDescent="0.25">
      <c r="Q168" s="316"/>
    </row>
    <row r="169" spans="1:21" x14ac:dyDescent="0.25">
      <c r="A169" s="315" t="s">
        <v>444</v>
      </c>
      <c r="B169" s="315" t="s">
        <v>410</v>
      </c>
      <c r="D169" s="315" t="s">
        <v>397</v>
      </c>
      <c r="F169" s="315">
        <v>2</v>
      </c>
      <c r="H169" s="315">
        <v>100</v>
      </c>
      <c r="J169" s="315">
        <v>0</v>
      </c>
      <c r="L169" s="315">
        <v>0</v>
      </c>
      <c r="N169" s="315">
        <v>36</v>
      </c>
      <c r="Q169" s="316"/>
      <c r="R169" s="315">
        <v>0</v>
      </c>
      <c r="S169" s="315">
        <v>100</v>
      </c>
      <c r="T169" s="315">
        <v>100</v>
      </c>
      <c r="U169" s="315">
        <v>100</v>
      </c>
    </row>
    <row r="170" spans="1:21" x14ac:dyDescent="0.25">
      <c r="A170" s="315" t="s">
        <v>444</v>
      </c>
      <c r="B170" s="315" t="s">
        <v>398</v>
      </c>
      <c r="D170" s="315" t="s">
        <v>397</v>
      </c>
      <c r="F170" s="315">
        <v>2</v>
      </c>
      <c r="H170" s="315">
        <v>100</v>
      </c>
      <c r="J170" s="315">
        <v>0</v>
      </c>
      <c r="L170" s="315">
        <v>0</v>
      </c>
      <c r="N170" s="315">
        <v>40.999999999999993</v>
      </c>
      <c r="Q170" s="316"/>
      <c r="R170" s="315">
        <v>0</v>
      </c>
      <c r="S170" s="315">
        <v>0</v>
      </c>
      <c r="T170" s="315">
        <v>100</v>
      </c>
      <c r="U170" s="315">
        <v>100</v>
      </c>
    </row>
    <row r="171" spans="1:21" x14ac:dyDescent="0.25">
      <c r="A171" s="315" t="s">
        <v>444</v>
      </c>
      <c r="B171" s="315" t="s">
        <v>399</v>
      </c>
      <c r="D171" s="315" t="s">
        <v>397</v>
      </c>
      <c r="F171" s="315">
        <v>2</v>
      </c>
      <c r="H171" s="315">
        <v>100</v>
      </c>
      <c r="J171" s="315">
        <v>0</v>
      </c>
      <c r="L171" s="315">
        <v>0</v>
      </c>
      <c r="N171" s="315">
        <v>38</v>
      </c>
      <c r="Q171" s="316"/>
      <c r="R171" s="315">
        <v>0</v>
      </c>
      <c r="S171" s="315">
        <v>0</v>
      </c>
      <c r="T171" s="315">
        <v>100</v>
      </c>
      <c r="U171" s="315">
        <v>100</v>
      </c>
    </row>
    <row r="172" spans="1:21" x14ac:dyDescent="0.25">
      <c r="A172" s="315" t="s">
        <v>444</v>
      </c>
      <c r="B172" s="315" t="s">
        <v>401</v>
      </c>
      <c r="D172" s="315" t="s">
        <v>402</v>
      </c>
      <c r="F172" s="315">
        <v>3</v>
      </c>
      <c r="H172" s="315">
        <v>100</v>
      </c>
      <c r="J172" s="315">
        <v>0</v>
      </c>
      <c r="L172" s="315">
        <v>0</v>
      </c>
      <c r="N172" s="315">
        <v>40</v>
      </c>
      <c r="Q172" s="316"/>
      <c r="R172" s="315">
        <v>0</v>
      </c>
      <c r="S172" s="315">
        <v>0</v>
      </c>
      <c r="T172" s="315">
        <v>100</v>
      </c>
    </row>
    <row r="173" spans="1:21" x14ac:dyDescent="0.25">
      <c r="A173" s="315" t="s">
        <v>444</v>
      </c>
      <c r="B173" s="315" t="s">
        <v>403</v>
      </c>
      <c r="D173" s="315" t="s">
        <v>404</v>
      </c>
      <c r="F173" s="315">
        <v>2</v>
      </c>
      <c r="J173" s="315">
        <v>0</v>
      </c>
      <c r="L173" s="315">
        <v>100</v>
      </c>
      <c r="Q173" s="316"/>
    </row>
    <row r="174" spans="1:21" x14ac:dyDescent="0.25">
      <c r="Q174" s="316"/>
    </row>
    <row r="175" spans="1:21" x14ac:dyDescent="0.25">
      <c r="A175" s="322" t="s">
        <v>416</v>
      </c>
      <c r="B175" s="323" t="s">
        <v>410</v>
      </c>
      <c r="C175" s="323"/>
      <c r="D175" s="323" t="s">
        <v>397</v>
      </c>
      <c r="E175" s="323"/>
      <c r="F175" s="323">
        <v>3</v>
      </c>
      <c r="G175" s="323"/>
      <c r="H175" s="323">
        <v>100</v>
      </c>
      <c r="I175" s="323"/>
      <c r="J175" s="323">
        <v>0</v>
      </c>
      <c r="K175" s="323"/>
      <c r="L175" s="323">
        <v>0</v>
      </c>
      <c r="M175" s="323"/>
      <c r="N175" s="323">
        <v>36</v>
      </c>
      <c r="O175" s="323"/>
      <c r="P175" s="323"/>
      <c r="Q175" s="324"/>
      <c r="R175" s="323">
        <v>0</v>
      </c>
      <c r="S175" s="323">
        <v>67</v>
      </c>
      <c r="T175" s="323">
        <v>100</v>
      </c>
      <c r="U175" s="323">
        <v>100</v>
      </c>
    </row>
    <row r="176" spans="1:21" x14ac:dyDescent="0.25">
      <c r="A176" s="323"/>
      <c r="B176" s="323" t="s">
        <v>396</v>
      </c>
      <c r="C176" s="323"/>
      <c r="D176" s="323" t="s">
        <v>397</v>
      </c>
      <c r="E176" s="323"/>
      <c r="F176" s="323">
        <v>1</v>
      </c>
      <c r="G176" s="323"/>
      <c r="H176" s="323">
        <v>100</v>
      </c>
      <c r="I176" s="323"/>
      <c r="J176" s="323">
        <v>0</v>
      </c>
      <c r="K176" s="323"/>
      <c r="L176" s="323">
        <v>0</v>
      </c>
      <c r="M176" s="323"/>
      <c r="N176" s="323">
        <v>52</v>
      </c>
      <c r="O176" s="323"/>
      <c r="P176" s="323"/>
      <c r="Q176" s="324"/>
      <c r="R176" s="323">
        <v>0</v>
      </c>
      <c r="S176" s="323">
        <v>0</v>
      </c>
      <c r="T176" s="323">
        <v>0</v>
      </c>
      <c r="U176" s="323">
        <v>100</v>
      </c>
    </row>
    <row r="177" spans="1:21" x14ac:dyDescent="0.25">
      <c r="A177" s="323"/>
      <c r="B177" s="323" t="s">
        <v>398</v>
      </c>
      <c r="C177" s="323"/>
      <c r="D177" s="323" t="s">
        <v>397</v>
      </c>
      <c r="E177" s="323"/>
      <c r="F177" s="323">
        <v>3</v>
      </c>
      <c r="G177" s="323"/>
      <c r="H177" s="323">
        <v>67</v>
      </c>
      <c r="I177" s="323"/>
      <c r="J177" s="323">
        <v>0</v>
      </c>
      <c r="K177" s="323"/>
      <c r="L177" s="323">
        <v>33</v>
      </c>
      <c r="M177" s="323"/>
      <c r="N177" s="323">
        <v>40.999999999999993</v>
      </c>
      <c r="O177" s="323"/>
      <c r="P177" s="323"/>
      <c r="Q177" s="324"/>
      <c r="R177" s="323">
        <v>0</v>
      </c>
      <c r="S177" s="323">
        <v>0</v>
      </c>
      <c r="T177" s="323">
        <v>67</v>
      </c>
      <c r="U177" s="323">
        <v>67</v>
      </c>
    </row>
    <row r="178" spans="1:21" x14ac:dyDescent="0.25">
      <c r="A178" s="323"/>
      <c r="B178" s="323" t="s">
        <v>399</v>
      </c>
      <c r="C178" s="323"/>
      <c r="D178" s="323" t="s">
        <v>397</v>
      </c>
      <c r="E178" s="323"/>
      <c r="F178" s="323">
        <v>3</v>
      </c>
      <c r="G178" s="323"/>
      <c r="H178" s="323">
        <v>67</v>
      </c>
      <c r="I178" s="323"/>
      <c r="J178" s="323">
        <v>33</v>
      </c>
      <c r="K178" s="323"/>
      <c r="L178" s="323">
        <v>0</v>
      </c>
      <c r="M178" s="323"/>
      <c r="N178" s="323">
        <v>38</v>
      </c>
      <c r="O178" s="323"/>
      <c r="P178" s="323">
        <v>16</v>
      </c>
      <c r="Q178" s="324"/>
      <c r="R178" s="323">
        <v>0</v>
      </c>
      <c r="S178" s="323">
        <v>0</v>
      </c>
      <c r="T178" s="323">
        <v>67</v>
      </c>
      <c r="U178" s="323">
        <v>67</v>
      </c>
    </row>
    <row r="179" spans="1:21" x14ac:dyDescent="0.25">
      <c r="A179" s="323"/>
      <c r="B179" s="323" t="s">
        <v>400</v>
      </c>
      <c r="C179" s="323"/>
      <c r="D179" s="323" t="s">
        <v>397</v>
      </c>
      <c r="E179" s="323"/>
      <c r="F179" s="323">
        <v>2</v>
      </c>
      <c r="G179" s="323"/>
      <c r="H179" s="323">
        <v>100</v>
      </c>
      <c r="I179" s="323"/>
      <c r="J179" s="323">
        <v>0</v>
      </c>
      <c r="K179" s="323"/>
      <c r="L179" s="323">
        <v>0</v>
      </c>
      <c r="M179" s="323"/>
      <c r="N179" s="323">
        <v>54.000000000000007</v>
      </c>
      <c r="O179" s="323"/>
      <c r="P179" s="323"/>
      <c r="Q179" s="324"/>
      <c r="R179" s="323">
        <v>0</v>
      </c>
      <c r="S179" s="323">
        <v>0</v>
      </c>
      <c r="T179" s="323">
        <v>0</v>
      </c>
      <c r="U179" s="323">
        <v>100</v>
      </c>
    </row>
    <row r="180" spans="1:21" x14ac:dyDescent="0.25">
      <c r="A180" s="323"/>
      <c r="B180" s="323" t="s">
        <v>401</v>
      </c>
      <c r="C180" s="323"/>
      <c r="D180" s="323" t="s">
        <v>402</v>
      </c>
      <c r="E180" s="323"/>
      <c r="F180" s="323">
        <v>4</v>
      </c>
      <c r="G180" s="323"/>
      <c r="H180" s="323">
        <v>75</v>
      </c>
      <c r="I180" s="323"/>
      <c r="J180" s="323">
        <v>0</v>
      </c>
      <c r="K180" s="323"/>
      <c r="L180" s="323">
        <v>25</v>
      </c>
      <c r="M180" s="323"/>
      <c r="N180" s="323">
        <v>40</v>
      </c>
      <c r="O180" s="323"/>
      <c r="P180" s="323"/>
      <c r="Q180" s="324"/>
      <c r="R180" s="323">
        <v>0</v>
      </c>
      <c r="S180" s="323">
        <v>0</v>
      </c>
      <c r="T180" s="323">
        <v>75</v>
      </c>
      <c r="U180" s="323"/>
    </row>
    <row r="181" spans="1:21" x14ac:dyDescent="0.25">
      <c r="A181" s="323"/>
      <c r="B181" s="323" t="s">
        <v>403</v>
      </c>
      <c r="C181" s="323"/>
      <c r="D181" s="323" t="s">
        <v>404</v>
      </c>
      <c r="E181" s="323"/>
      <c r="F181" s="323">
        <v>3</v>
      </c>
      <c r="G181" s="323"/>
      <c r="H181" s="323">
        <v>0</v>
      </c>
      <c r="I181" s="323"/>
      <c r="J181" s="323">
        <v>0</v>
      </c>
      <c r="K181" s="323"/>
      <c r="L181" s="323">
        <v>100</v>
      </c>
      <c r="M181" s="323"/>
      <c r="N181" s="323"/>
      <c r="O181" s="323"/>
      <c r="P181" s="323"/>
      <c r="Q181" s="324"/>
      <c r="R181" s="323">
        <v>0</v>
      </c>
      <c r="S181" s="323">
        <v>0</v>
      </c>
      <c r="T181" s="323"/>
      <c r="U181" s="323"/>
    </row>
    <row r="182" spans="1:21" x14ac:dyDescent="0.25">
      <c r="A182" s="323"/>
      <c r="B182" s="323" t="s">
        <v>405</v>
      </c>
      <c r="C182" s="323"/>
      <c r="D182" s="323" t="s">
        <v>406</v>
      </c>
      <c r="E182" s="323"/>
      <c r="F182" s="323">
        <v>1</v>
      </c>
      <c r="G182" s="323"/>
      <c r="H182" s="323">
        <v>0</v>
      </c>
      <c r="I182" s="323"/>
      <c r="J182" s="323">
        <v>0</v>
      </c>
      <c r="K182" s="323"/>
      <c r="L182" s="323">
        <v>100</v>
      </c>
      <c r="M182" s="323"/>
      <c r="N182" s="323"/>
      <c r="O182" s="323"/>
      <c r="P182" s="323"/>
      <c r="Q182" s="324"/>
      <c r="R182" s="323">
        <v>0</v>
      </c>
      <c r="S182" s="323"/>
      <c r="T182" s="323"/>
      <c r="U182" s="323"/>
    </row>
    <row r="183" spans="1:21" x14ac:dyDescent="0.25">
      <c r="A183" s="323"/>
      <c r="B183" s="323" t="s">
        <v>407</v>
      </c>
      <c r="C183" s="323"/>
      <c r="D183" s="323" t="s">
        <v>408</v>
      </c>
      <c r="E183" s="323"/>
      <c r="F183" s="323">
        <v>2</v>
      </c>
      <c r="G183" s="323"/>
      <c r="H183" s="323">
        <v>0</v>
      </c>
      <c r="I183" s="323"/>
      <c r="J183" s="323">
        <v>0</v>
      </c>
      <c r="K183" s="323"/>
      <c r="L183" s="323">
        <v>100</v>
      </c>
      <c r="M183" s="323"/>
      <c r="N183" s="323"/>
      <c r="O183" s="323"/>
      <c r="P183" s="323"/>
      <c r="Q183" s="324"/>
      <c r="R183" s="323"/>
      <c r="S183" s="323"/>
      <c r="T183" s="323"/>
      <c r="U183" s="323"/>
    </row>
    <row r="184" spans="1:21" x14ac:dyDescent="0.25">
      <c r="A184" s="323"/>
      <c r="B184" s="323"/>
      <c r="C184" s="323"/>
      <c r="D184" s="323"/>
      <c r="E184" s="323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4"/>
      <c r="R184" s="323"/>
      <c r="S184" s="323"/>
      <c r="T184" s="323"/>
      <c r="U184" s="323"/>
    </row>
    <row r="185" spans="1:21" ht="14.5" x14ac:dyDescent="0.35">
      <c r="A185" s="321" t="s">
        <v>13</v>
      </c>
      <c r="Q185" s="316"/>
    </row>
    <row r="186" spans="1:21" x14ac:dyDescent="0.25">
      <c r="A186" s="315" t="s">
        <v>446</v>
      </c>
      <c r="B186" s="315" t="s">
        <v>400</v>
      </c>
      <c r="D186" s="315" t="s">
        <v>397</v>
      </c>
      <c r="F186" s="315">
        <v>5</v>
      </c>
      <c r="H186" s="315">
        <v>20</v>
      </c>
      <c r="J186" s="315">
        <v>0</v>
      </c>
      <c r="L186" s="315">
        <v>80</v>
      </c>
      <c r="N186" s="315">
        <v>40</v>
      </c>
      <c r="Q186" s="316"/>
      <c r="R186" s="315">
        <v>0</v>
      </c>
      <c r="S186" s="315">
        <v>0</v>
      </c>
      <c r="T186" s="315">
        <v>20</v>
      </c>
      <c r="U186" s="315">
        <v>20</v>
      </c>
    </row>
    <row r="187" spans="1:21" x14ac:dyDescent="0.25">
      <c r="A187" s="315" t="s">
        <v>446</v>
      </c>
      <c r="B187" s="315" t="s">
        <v>401</v>
      </c>
      <c r="D187" s="315" t="s">
        <v>402</v>
      </c>
      <c r="F187" s="315">
        <v>6</v>
      </c>
      <c r="H187" s="315">
        <v>17</v>
      </c>
      <c r="J187" s="315">
        <v>17</v>
      </c>
      <c r="L187" s="315">
        <v>67</v>
      </c>
      <c r="N187" s="315">
        <v>27.999999999999996</v>
      </c>
      <c r="P187" s="315">
        <v>4</v>
      </c>
      <c r="Q187" s="316"/>
      <c r="R187" s="315">
        <v>0</v>
      </c>
      <c r="S187" s="315">
        <v>17</v>
      </c>
      <c r="T187" s="315">
        <v>17</v>
      </c>
    </row>
    <row r="188" spans="1:21" x14ac:dyDescent="0.25">
      <c r="A188" s="315" t="s">
        <v>446</v>
      </c>
      <c r="B188" s="315" t="s">
        <v>403</v>
      </c>
      <c r="D188" s="315" t="s">
        <v>404</v>
      </c>
      <c r="F188" s="315">
        <v>6</v>
      </c>
      <c r="H188" s="315">
        <v>50</v>
      </c>
      <c r="J188" s="315">
        <v>33</v>
      </c>
      <c r="L188" s="315">
        <v>17</v>
      </c>
      <c r="N188" s="315">
        <v>32</v>
      </c>
      <c r="P188" s="315">
        <v>18</v>
      </c>
      <c r="Q188" s="316"/>
      <c r="R188" s="315">
        <v>0</v>
      </c>
      <c r="S188" s="315">
        <v>50</v>
      </c>
    </row>
    <row r="189" spans="1:21" x14ac:dyDescent="0.25">
      <c r="A189" s="315" t="s">
        <v>446</v>
      </c>
      <c r="B189" s="315" t="s">
        <v>405</v>
      </c>
      <c r="D189" s="315" t="s">
        <v>406</v>
      </c>
      <c r="F189" s="315">
        <v>25</v>
      </c>
      <c r="H189" s="315">
        <v>0</v>
      </c>
      <c r="J189" s="315">
        <v>12</v>
      </c>
      <c r="L189" s="315">
        <v>88.000000000000014</v>
      </c>
      <c r="P189" s="315">
        <v>15</v>
      </c>
      <c r="Q189" s="316"/>
      <c r="R189" s="315">
        <v>0</v>
      </c>
    </row>
    <row r="190" spans="1:21" x14ac:dyDescent="0.25">
      <c r="A190" s="315" t="s">
        <v>446</v>
      </c>
      <c r="B190" s="315" t="s">
        <v>407</v>
      </c>
      <c r="D190" s="315" t="s">
        <v>408</v>
      </c>
      <c r="F190" s="315">
        <v>3</v>
      </c>
      <c r="H190" s="315">
        <v>0</v>
      </c>
      <c r="J190" s="315">
        <v>67</v>
      </c>
      <c r="L190" s="315">
        <v>33</v>
      </c>
      <c r="P190" s="315">
        <v>10</v>
      </c>
      <c r="Q190" s="316"/>
    </row>
    <row r="191" spans="1:21" x14ac:dyDescent="0.25">
      <c r="Q191" s="316"/>
    </row>
    <row r="192" spans="1:21" x14ac:dyDescent="0.25">
      <c r="A192" s="315" t="s">
        <v>447</v>
      </c>
      <c r="B192" s="315" t="s">
        <v>410</v>
      </c>
      <c r="D192" s="315" t="s">
        <v>397</v>
      </c>
      <c r="F192" s="315">
        <v>4</v>
      </c>
      <c r="H192" s="315">
        <v>25</v>
      </c>
      <c r="J192" s="315">
        <v>25</v>
      </c>
      <c r="L192" s="315">
        <v>50</v>
      </c>
      <c r="N192" s="315">
        <v>36</v>
      </c>
      <c r="P192" s="315">
        <v>36</v>
      </c>
      <c r="Q192" s="316"/>
      <c r="R192" s="315">
        <v>0</v>
      </c>
      <c r="S192" s="315">
        <v>25</v>
      </c>
      <c r="T192" s="315">
        <v>25</v>
      </c>
      <c r="U192" s="315">
        <v>25</v>
      </c>
    </row>
    <row r="193" spans="1:21" x14ac:dyDescent="0.25">
      <c r="A193" s="315" t="s">
        <v>447</v>
      </c>
      <c r="B193" s="315" t="s">
        <v>396</v>
      </c>
      <c r="D193" s="315" t="s">
        <v>397</v>
      </c>
      <c r="F193" s="315">
        <v>5</v>
      </c>
      <c r="H193" s="315">
        <v>80</v>
      </c>
      <c r="J193" s="315">
        <v>0</v>
      </c>
      <c r="L193" s="315">
        <v>20</v>
      </c>
      <c r="N193" s="315">
        <v>44.000000000000007</v>
      </c>
      <c r="Q193" s="316"/>
      <c r="R193" s="315">
        <v>0</v>
      </c>
      <c r="S193" s="315">
        <v>20</v>
      </c>
      <c r="T193" s="315">
        <v>60</v>
      </c>
      <c r="U193" s="315">
        <v>80</v>
      </c>
    </row>
    <row r="194" spans="1:21" x14ac:dyDescent="0.25">
      <c r="A194" s="315" t="s">
        <v>447</v>
      </c>
      <c r="B194" s="315" t="s">
        <v>398</v>
      </c>
      <c r="D194" s="315" t="s">
        <v>397</v>
      </c>
      <c r="F194" s="315">
        <v>2</v>
      </c>
      <c r="H194" s="315">
        <v>100</v>
      </c>
      <c r="J194" s="315">
        <v>0</v>
      </c>
      <c r="L194" s="315">
        <v>0</v>
      </c>
      <c r="N194" s="315">
        <v>24</v>
      </c>
      <c r="Q194" s="316"/>
      <c r="R194" s="315">
        <v>50</v>
      </c>
      <c r="S194" s="315">
        <v>100</v>
      </c>
      <c r="T194" s="315">
        <v>100</v>
      </c>
      <c r="U194" s="315">
        <v>100</v>
      </c>
    </row>
    <row r="195" spans="1:21" x14ac:dyDescent="0.25">
      <c r="A195" s="315" t="s">
        <v>447</v>
      </c>
      <c r="B195" s="315" t="s">
        <v>399</v>
      </c>
      <c r="D195" s="315" t="s">
        <v>397</v>
      </c>
      <c r="F195" s="315">
        <v>2</v>
      </c>
      <c r="H195" s="315">
        <v>0</v>
      </c>
      <c r="J195" s="315">
        <v>50</v>
      </c>
      <c r="L195" s="315">
        <v>50</v>
      </c>
      <c r="P195" s="315">
        <v>60</v>
      </c>
      <c r="Q195" s="316"/>
      <c r="R195" s="315">
        <v>0</v>
      </c>
      <c r="S195" s="315">
        <v>0</v>
      </c>
      <c r="T195" s="315">
        <v>0</v>
      </c>
      <c r="U195" s="315">
        <v>0</v>
      </c>
    </row>
    <row r="196" spans="1:21" x14ac:dyDescent="0.25">
      <c r="Q196" s="316"/>
    </row>
    <row r="197" spans="1:21" x14ac:dyDescent="0.25">
      <c r="A197" s="315" t="s">
        <v>448</v>
      </c>
      <c r="B197" s="315" t="s">
        <v>410</v>
      </c>
      <c r="D197" s="315" t="s">
        <v>397</v>
      </c>
      <c r="F197" s="315">
        <v>9</v>
      </c>
      <c r="H197" s="315">
        <v>78</v>
      </c>
      <c r="J197" s="315">
        <v>0</v>
      </c>
      <c r="L197" s="315">
        <v>22.000000000000004</v>
      </c>
      <c r="N197" s="315">
        <v>44.000000000000007</v>
      </c>
      <c r="Q197" s="316"/>
      <c r="R197" s="315">
        <v>0</v>
      </c>
      <c r="S197" s="315">
        <v>22.000000000000004</v>
      </c>
      <c r="T197" s="315">
        <v>55.999999999999993</v>
      </c>
      <c r="U197" s="315">
        <v>78</v>
      </c>
    </row>
    <row r="198" spans="1:21" x14ac:dyDescent="0.25">
      <c r="A198" s="315" t="s">
        <v>448</v>
      </c>
      <c r="B198" s="315" t="s">
        <v>396</v>
      </c>
      <c r="D198" s="315" t="s">
        <v>397</v>
      </c>
      <c r="F198" s="315">
        <v>11</v>
      </c>
      <c r="H198" s="315">
        <v>73</v>
      </c>
      <c r="J198" s="315">
        <v>27.000000000000004</v>
      </c>
      <c r="L198" s="315">
        <v>0</v>
      </c>
      <c r="N198" s="315">
        <v>27.000000000000004</v>
      </c>
      <c r="P198" s="315">
        <v>12</v>
      </c>
      <c r="Q198" s="316"/>
      <c r="R198" s="315">
        <v>36</v>
      </c>
      <c r="S198" s="315">
        <v>45</v>
      </c>
      <c r="T198" s="315">
        <v>73</v>
      </c>
      <c r="U198" s="315">
        <v>73</v>
      </c>
    </row>
    <row r="199" spans="1:21" x14ac:dyDescent="0.25">
      <c r="A199" s="315" t="s">
        <v>448</v>
      </c>
      <c r="B199" s="315" t="s">
        <v>398</v>
      </c>
      <c r="D199" s="315" t="s">
        <v>397</v>
      </c>
      <c r="F199" s="315">
        <v>9</v>
      </c>
      <c r="H199" s="315">
        <v>89</v>
      </c>
      <c r="J199" s="315">
        <v>11</v>
      </c>
      <c r="L199" s="315">
        <v>0</v>
      </c>
      <c r="N199" s="315">
        <v>22.000000000000004</v>
      </c>
      <c r="P199" s="315">
        <v>4</v>
      </c>
      <c r="Q199" s="316"/>
      <c r="R199" s="315">
        <v>55.999999999999993</v>
      </c>
      <c r="S199" s="315">
        <v>78</v>
      </c>
      <c r="T199" s="315">
        <v>89</v>
      </c>
      <c r="U199" s="315">
        <v>89</v>
      </c>
    </row>
    <row r="200" spans="1:21" x14ac:dyDescent="0.25">
      <c r="A200" s="315" t="s">
        <v>448</v>
      </c>
      <c r="B200" s="315" t="s">
        <v>399</v>
      </c>
      <c r="D200" s="315" t="s">
        <v>397</v>
      </c>
      <c r="F200" s="315">
        <v>4</v>
      </c>
      <c r="H200" s="315">
        <v>75</v>
      </c>
      <c r="J200" s="315">
        <v>0</v>
      </c>
      <c r="L200" s="315">
        <v>25</v>
      </c>
      <c r="N200" s="315">
        <v>20</v>
      </c>
      <c r="Q200" s="316"/>
      <c r="R200" s="315">
        <v>50</v>
      </c>
      <c r="S200" s="315">
        <v>50</v>
      </c>
      <c r="T200" s="315">
        <v>75</v>
      </c>
      <c r="U200" s="315">
        <v>75</v>
      </c>
    </row>
    <row r="201" spans="1:21" x14ac:dyDescent="0.25">
      <c r="A201" s="315" t="s">
        <v>448</v>
      </c>
      <c r="B201" s="315" t="s">
        <v>400</v>
      </c>
      <c r="D201" s="315" t="s">
        <v>397</v>
      </c>
      <c r="F201" s="315">
        <v>8</v>
      </c>
      <c r="H201" s="315">
        <v>75</v>
      </c>
      <c r="J201" s="315">
        <v>0</v>
      </c>
      <c r="L201" s="315">
        <v>25</v>
      </c>
      <c r="N201" s="315">
        <v>38</v>
      </c>
      <c r="Q201" s="316"/>
      <c r="R201" s="315">
        <v>13</v>
      </c>
      <c r="S201" s="315">
        <v>38</v>
      </c>
      <c r="T201" s="315">
        <v>63</v>
      </c>
      <c r="U201" s="315">
        <v>75</v>
      </c>
    </row>
    <row r="202" spans="1:21" x14ac:dyDescent="0.25">
      <c r="A202" s="315" t="s">
        <v>448</v>
      </c>
      <c r="B202" s="315" t="s">
        <v>401</v>
      </c>
      <c r="D202" s="315" t="s">
        <v>402</v>
      </c>
      <c r="F202" s="315">
        <v>10</v>
      </c>
      <c r="H202" s="315">
        <v>60</v>
      </c>
      <c r="J202" s="315">
        <v>0</v>
      </c>
      <c r="L202" s="315">
        <v>40</v>
      </c>
      <c r="N202" s="315">
        <v>40</v>
      </c>
      <c r="Q202" s="316"/>
      <c r="R202" s="315">
        <v>0</v>
      </c>
      <c r="S202" s="315">
        <v>10</v>
      </c>
      <c r="T202" s="315">
        <v>60</v>
      </c>
    </row>
    <row r="203" spans="1:21" x14ac:dyDescent="0.25">
      <c r="A203" s="315" t="s">
        <v>448</v>
      </c>
      <c r="B203" s="315" t="s">
        <v>403</v>
      </c>
      <c r="D203" s="315" t="s">
        <v>404</v>
      </c>
      <c r="F203" s="315">
        <v>11</v>
      </c>
      <c r="H203" s="315">
        <v>45</v>
      </c>
      <c r="J203" s="315">
        <v>9</v>
      </c>
      <c r="L203" s="315">
        <v>45</v>
      </c>
      <c r="N203" s="315">
        <v>36</v>
      </c>
      <c r="P203" s="315">
        <v>12</v>
      </c>
      <c r="Q203" s="316"/>
      <c r="R203" s="315">
        <v>18</v>
      </c>
      <c r="S203" s="315">
        <v>45</v>
      </c>
    </row>
    <row r="204" spans="1:21" x14ac:dyDescent="0.25">
      <c r="A204" s="315" t="s">
        <v>448</v>
      </c>
      <c r="B204" s="315" t="s">
        <v>405</v>
      </c>
      <c r="D204" s="315" t="s">
        <v>406</v>
      </c>
      <c r="F204" s="315">
        <v>8</v>
      </c>
      <c r="H204" s="315">
        <v>38</v>
      </c>
      <c r="J204" s="315">
        <v>13</v>
      </c>
      <c r="L204" s="315">
        <v>50</v>
      </c>
      <c r="N204" s="315">
        <v>24</v>
      </c>
      <c r="P204" s="315">
        <v>24</v>
      </c>
      <c r="Q204" s="316"/>
      <c r="R204" s="315">
        <v>38</v>
      </c>
    </row>
    <row r="205" spans="1:21" x14ac:dyDescent="0.25">
      <c r="A205" s="315" t="s">
        <v>448</v>
      </c>
      <c r="B205" s="315" t="s">
        <v>407</v>
      </c>
      <c r="D205" s="315" t="s">
        <v>408</v>
      </c>
      <c r="F205" s="315">
        <v>5</v>
      </c>
      <c r="H205" s="315">
        <v>0</v>
      </c>
      <c r="J205" s="315">
        <v>0</v>
      </c>
      <c r="L205" s="315">
        <v>100</v>
      </c>
      <c r="Q205" s="316"/>
    </row>
    <row r="206" spans="1:21" x14ac:dyDescent="0.25">
      <c r="Q206" s="316"/>
    </row>
    <row r="207" spans="1:21" x14ac:dyDescent="0.25">
      <c r="A207" s="315" t="s">
        <v>449</v>
      </c>
      <c r="B207" s="315" t="s">
        <v>398</v>
      </c>
      <c r="D207" s="315" t="s">
        <v>397</v>
      </c>
      <c r="F207" s="315">
        <v>1</v>
      </c>
      <c r="H207" s="315">
        <v>0</v>
      </c>
      <c r="J207" s="315">
        <v>0</v>
      </c>
      <c r="L207" s="315">
        <v>100</v>
      </c>
      <c r="Q207" s="316"/>
      <c r="R207" s="315">
        <v>0</v>
      </c>
      <c r="S207" s="315">
        <v>0</v>
      </c>
      <c r="T207" s="315">
        <v>0</v>
      </c>
      <c r="U207" s="315">
        <v>0</v>
      </c>
    </row>
    <row r="208" spans="1:21" x14ac:dyDescent="0.25">
      <c r="A208" s="315" t="s">
        <v>449</v>
      </c>
      <c r="B208" s="315" t="s">
        <v>399</v>
      </c>
      <c r="D208" s="315" t="s">
        <v>397</v>
      </c>
      <c r="F208" s="315">
        <v>1</v>
      </c>
      <c r="H208" s="315">
        <v>100</v>
      </c>
      <c r="J208" s="315">
        <v>0</v>
      </c>
      <c r="L208" s="315">
        <v>0</v>
      </c>
      <c r="N208" s="315">
        <v>44.000000000000007</v>
      </c>
      <c r="Q208" s="316"/>
      <c r="R208" s="315">
        <v>0</v>
      </c>
      <c r="S208" s="315">
        <v>0</v>
      </c>
      <c r="T208" s="315">
        <v>100</v>
      </c>
      <c r="U208" s="315">
        <v>100</v>
      </c>
    </row>
    <row r="209" spans="1:21" x14ac:dyDescent="0.25">
      <c r="A209" s="315" t="s">
        <v>449</v>
      </c>
      <c r="B209" s="315" t="s">
        <v>400</v>
      </c>
      <c r="D209" s="315" t="s">
        <v>397</v>
      </c>
      <c r="F209" s="315">
        <v>1</v>
      </c>
      <c r="H209" s="315">
        <v>0</v>
      </c>
      <c r="J209" s="315">
        <v>100</v>
      </c>
      <c r="L209" s="315">
        <v>0</v>
      </c>
      <c r="P209" s="315">
        <v>16</v>
      </c>
      <c r="Q209" s="316"/>
      <c r="R209" s="315">
        <v>0</v>
      </c>
      <c r="S209" s="315">
        <v>0</v>
      </c>
      <c r="T209" s="315">
        <v>0</v>
      </c>
      <c r="U209" s="315">
        <v>0</v>
      </c>
    </row>
    <row r="210" spans="1:21" x14ac:dyDescent="0.25">
      <c r="Q210" s="316"/>
    </row>
    <row r="211" spans="1:21" x14ac:dyDescent="0.25">
      <c r="A211" s="315" t="s">
        <v>450</v>
      </c>
      <c r="B211" s="315" t="s">
        <v>400</v>
      </c>
      <c r="D211" s="315" t="s">
        <v>397</v>
      </c>
      <c r="F211" s="315">
        <v>26</v>
      </c>
      <c r="H211" s="315">
        <v>38</v>
      </c>
      <c r="J211" s="315">
        <v>22.999999999999996</v>
      </c>
      <c r="L211" s="315">
        <v>38</v>
      </c>
      <c r="N211" s="315">
        <v>36</v>
      </c>
      <c r="P211" s="315">
        <v>19</v>
      </c>
      <c r="Q211" s="316"/>
      <c r="R211" s="315">
        <v>0</v>
      </c>
      <c r="S211" s="315">
        <v>27.000000000000004</v>
      </c>
      <c r="T211" s="315">
        <v>31</v>
      </c>
      <c r="U211" s="315">
        <v>38</v>
      </c>
    </row>
    <row r="212" spans="1:21" x14ac:dyDescent="0.25">
      <c r="A212" s="315" t="s">
        <v>450</v>
      </c>
      <c r="B212" s="315" t="s">
        <v>401</v>
      </c>
      <c r="D212" s="315" t="s">
        <v>402</v>
      </c>
      <c r="F212" s="315">
        <v>12</v>
      </c>
      <c r="H212" s="315">
        <v>33</v>
      </c>
      <c r="J212" s="315">
        <v>17</v>
      </c>
      <c r="L212" s="315">
        <v>50</v>
      </c>
      <c r="N212" s="315">
        <v>38</v>
      </c>
      <c r="P212" s="315">
        <v>18</v>
      </c>
      <c r="Q212" s="316"/>
      <c r="R212" s="315">
        <v>0</v>
      </c>
      <c r="S212" s="315">
        <v>17</v>
      </c>
      <c r="T212" s="315">
        <v>33</v>
      </c>
    </row>
    <row r="213" spans="1:21" x14ac:dyDescent="0.25">
      <c r="A213" s="315" t="s">
        <v>450</v>
      </c>
      <c r="B213" s="315" t="s">
        <v>403</v>
      </c>
      <c r="D213" s="315" t="s">
        <v>404</v>
      </c>
      <c r="F213" s="315">
        <v>11</v>
      </c>
      <c r="H213" s="315">
        <v>27.000000000000004</v>
      </c>
      <c r="J213" s="315">
        <v>27.000000000000004</v>
      </c>
      <c r="L213" s="315">
        <v>45</v>
      </c>
      <c r="N213" s="315">
        <v>36</v>
      </c>
      <c r="P213" s="315">
        <v>8</v>
      </c>
      <c r="Q213" s="316"/>
      <c r="R213" s="315">
        <v>9</v>
      </c>
      <c r="S213" s="315">
        <v>27.000000000000004</v>
      </c>
    </row>
    <row r="214" spans="1:21" x14ac:dyDescent="0.25">
      <c r="A214" s="315" t="s">
        <v>450</v>
      </c>
      <c r="B214" s="315" t="s">
        <v>405</v>
      </c>
      <c r="D214" s="315" t="s">
        <v>406</v>
      </c>
      <c r="F214" s="315">
        <v>14</v>
      </c>
      <c r="H214" s="315">
        <v>7</v>
      </c>
      <c r="J214" s="315">
        <v>7</v>
      </c>
      <c r="L214" s="315">
        <v>86</v>
      </c>
      <c r="N214" s="315">
        <v>20</v>
      </c>
      <c r="P214" s="315">
        <v>32</v>
      </c>
      <c r="Q214" s="316"/>
      <c r="R214" s="315">
        <v>7</v>
      </c>
    </row>
    <row r="215" spans="1:21" x14ac:dyDescent="0.25">
      <c r="A215" s="315" t="s">
        <v>450</v>
      </c>
      <c r="B215" s="315" t="s">
        <v>407</v>
      </c>
      <c r="D215" s="315" t="s">
        <v>408</v>
      </c>
      <c r="F215" s="315">
        <v>21</v>
      </c>
      <c r="H215" s="315">
        <v>0</v>
      </c>
      <c r="J215" s="315">
        <v>0</v>
      </c>
      <c r="L215" s="315">
        <v>100</v>
      </c>
      <c r="Q215" s="316"/>
    </row>
    <row r="216" spans="1:21" x14ac:dyDescent="0.25">
      <c r="Q216" s="316"/>
    </row>
    <row r="217" spans="1:21" x14ac:dyDescent="0.25">
      <c r="A217" s="315" t="s">
        <v>452</v>
      </c>
      <c r="B217" s="315" t="s">
        <v>398</v>
      </c>
      <c r="D217" s="315" t="s">
        <v>397</v>
      </c>
      <c r="F217" s="315">
        <v>1</v>
      </c>
      <c r="H217" s="315">
        <v>100</v>
      </c>
      <c r="J217" s="315">
        <v>0</v>
      </c>
      <c r="L217" s="315">
        <v>0</v>
      </c>
      <c r="N217" s="315">
        <v>40</v>
      </c>
      <c r="Q217" s="316"/>
      <c r="R217" s="315">
        <v>0</v>
      </c>
      <c r="S217" s="315">
        <v>0</v>
      </c>
      <c r="T217" s="315">
        <v>100</v>
      </c>
      <c r="U217" s="315">
        <v>100</v>
      </c>
    </row>
    <row r="218" spans="1:21" x14ac:dyDescent="0.25">
      <c r="A218" s="315" t="s">
        <v>452</v>
      </c>
      <c r="B218" s="315" t="s">
        <v>399</v>
      </c>
      <c r="D218" s="315" t="s">
        <v>397</v>
      </c>
      <c r="F218" s="315">
        <v>1</v>
      </c>
      <c r="H218" s="315">
        <v>0</v>
      </c>
      <c r="J218" s="315">
        <v>100</v>
      </c>
      <c r="L218" s="315">
        <v>0</v>
      </c>
      <c r="P218" s="315">
        <v>12</v>
      </c>
      <c r="Q218" s="316"/>
      <c r="R218" s="315">
        <v>0</v>
      </c>
      <c r="S218" s="315">
        <v>0</v>
      </c>
      <c r="T218" s="315">
        <v>0</v>
      </c>
      <c r="U218" s="315">
        <v>0</v>
      </c>
    </row>
    <row r="219" spans="1:21" x14ac:dyDescent="0.25">
      <c r="A219" s="315" t="s">
        <v>452</v>
      </c>
      <c r="B219" s="315" t="s">
        <v>407</v>
      </c>
      <c r="D219" s="315" t="s">
        <v>408</v>
      </c>
      <c r="F219" s="315">
        <v>1</v>
      </c>
      <c r="H219" s="315">
        <v>0</v>
      </c>
      <c r="J219" s="315">
        <v>0</v>
      </c>
      <c r="L219" s="315">
        <v>100</v>
      </c>
      <c r="Q219" s="316"/>
    </row>
    <row r="220" spans="1:21" x14ac:dyDescent="0.25">
      <c r="Q220" s="316"/>
    </row>
    <row r="221" spans="1:21" x14ac:dyDescent="0.25">
      <c r="A221" s="315" t="s">
        <v>453</v>
      </c>
      <c r="B221" s="315" t="s">
        <v>410</v>
      </c>
      <c r="D221" s="315" t="s">
        <v>397</v>
      </c>
      <c r="F221" s="315">
        <v>50</v>
      </c>
      <c r="H221" s="315">
        <v>72</v>
      </c>
      <c r="J221" s="315">
        <v>14</v>
      </c>
      <c r="L221" s="315">
        <v>14</v>
      </c>
      <c r="N221" s="315">
        <v>36</v>
      </c>
      <c r="P221" s="315">
        <v>21</v>
      </c>
      <c r="Q221" s="316"/>
      <c r="R221" s="315">
        <v>10</v>
      </c>
      <c r="S221" s="315">
        <v>40</v>
      </c>
      <c r="T221" s="315">
        <v>64</v>
      </c>
      <c r="U221" s="315">
        <v>72</v>
      </c>
    </row>
    <row r="222" spans="1:21" x14ac:dyDescent="0.25">
      <c r="A222" s="315" t="s">
        <v>453</v>
      </c>
      <c r="B222" s="315" t="s">
        <v>396</v>
      </c>
      <c r="D222" s="315" t="s">
        <v>397</v>
      </c>
      <c r="F222" s="315">
        <v>18</v>
      </c>
      <c r="H222" s="315">
        <v>55.999999999999993</v>
      </c>
      <c r="J222" s="315">
        <v>27.999999999999996</v>
      </c>
      <c r="L222" s="315">
        <v>17</v>
      </c>
      <c r="N222" s="315">
        <v>40</v>
      </c>
      <c r="P222" s="315">
        <v>13</v>
      </c>
      <c r="Q222" s="316"/>
      <c r="R222" s="315">
        <v>0</v>
      </c>
      <c r="S222" s="315">
        <v>22.000000000000004</v>
      </c>
      <c r="T222" s="315">
        <v>44.000000000000007</v>
      </c>
      <c r="U222" s="315">
        <v>55.999999999999993</v>
      </c>
    </row>
    <row r="223" spans="1:21" x14ac:dyDescent="0.25">
      <c r="A223" s="315" t="s">
        <v>453</v>
      </c>
      <c r="B223" s="315" t="s">
        <v>398</v>
      </c>
      <c r="D223" s="315" t="s">
        <v>397</v>
      </c>
      <c r="F223" s="315">
        <v>29</v>
      </c>
      <c r="H223" s="315">
        <v>52</v>
      </c>
      <c r="J223" s="315">
        <v>17</v>
      </c>
      <c r="L223" s="315">
        <v>31</v>
      </c>
      <c r="N223" s="315">
        <v>34</v>
      </c>
      <c r="P223" s="315">
        <v>15</v>
      </c>
      <c r="Q223" s="316"/>
      <c r="R223" s="315">
        <v>7</v>
      </c>
      <c r="S223" s="315">
        <v>31</v>
      </c>
      <c r="T223" s="315">
        <v>40.999999999999993</v>
      </c>
      <c r="U223" s="315">
        <v>52</v>
      </c>
    </row>
    <row r="224" spans="1:21" x14ac:dyDescent="0.25">
      <c r="A224" s="315" t="s">
        <v>453</v>
      </c>
      <c r="B224" s="315" t="s">
        <v>399</v>
      </c>
      <c r="D224" s="315" t="s">
        <v>397</v>
      </c>
      <c r="F224" s="315">
        <v>8</v>
      </c>
      <c r="H224" s="315">
        <v>75</v>
      </c>
      <c r="J224" s="315">
        <v>0</v>
      </c>
      <c r="L224" s="315">
        <v>25</v>
      </c>
      <c r="N224" s="315">
        <v>26</v>
      </c>
      <c r="Q224" s="316"/>
      <c r="R224" s="315">
        <v>25</v>
      </c>
      <c r="S224" s="315">
        <v>50</v>
      </c>
      <c r="T224" s="315">
        <v>75</v>
      </c>
      <c r="U224" s="315">
        <v>75</v>
      </c>
    </row>
    <row r="225" spans="1:21" x14ac:dyDescent="0.25">
      <c r="A225" s="315" t="s">
        <v>453</v>
      </c>
      <c r="B225" s="315" t="s">
        <v>400</v>
      </c>
      <c r="D225" s="315" t="s">
        <v>397</v>
      </c>
      <c r="F225" s="315">
        <v>21</v>
      </c>
      <c r="H225" s="315">
        <v>86</v>
      </c>
      <c r="J225" s="315">
        <v>5</v>
      </c>
      <c r="L225" s="315">
        <v>10</v>
      </c>
      <c r="N225" s="315">
        <v>34</v>
      </c>
      <c r="P225" s="315">
        <v>8</v>
      </c>
      <c r="Q225" s="316"/>
      <c r="R225" s="315">
        <v>0</v>
      </c>
      <c r="S225" s="315">
        <v>48</v>
      </c>
      <c r="T225" s="315">
        <v>71</v>
      </c>
      <c r="U225" s="315">
        <v>86</v>
      </c>
    </row>
    <row r="226" spans="1:21" x14ac:dyDescent="0.25">
      <c r="A226" s="315" t="s">
        <v>453</v>
      </c>
      <c r="B226" s="315" t="s">
        <v>401</v>
      </c>
      <c r="D226" s="315" t="s">
        <v>402</v>
      </c>
      <c r="F226" s="315">
        <v>9</v>
      </c>
      <c r="H226" s="315">
        <v>22.000000000000004</v>
      </c>
      <c r="J226" s="315">
        <v>44.000000000000007</v>
      </c>
      <c r="L226" s="315">
        <v>33</v>
      </c>
      <c r="N226" s="315">
        <v>45.999999999999993</v>
      </c>
      <c r="P226" s="315">
        <v>17</v>
      </c>
      <c r="Q226" s="316"/>
      <c r="R226" s="315">
        <v>0</v>
      </c>
      <c r="S226" s="315">
        <v>0</v>
      </c>
      <c r="T226" s="315">
        <v>22.000000000000004</v>
      </c>
    </row>
    <row r="227" spans="1:21" x14ac:dyDescent="0.25">
      <c r="A227" s="315" t="s">
        <v>453</v>
      </c>
      <c r="B227" s="315" t="s">
        <v>403</v>
      </c>
      <c r="D227" s="315" t="s">
        <v>404</v>
      </c>
      <c r="F227" s="315">
        <v>11</v>
      </c>
      <c r="H227" s="315">
        <v>36</v>
      </c>
      <c r="J227" s="315">
        <v>0</v>
      </c>
      <c r="L227" s="315">
        <v>64</v>
      </c>
      <c r="N227" s="315">
        <v>27.999999999999996</v>
      </c>
      <c r="Q227" s="316"/>
      <c r="R227" s="315">
        <v>18</v>
      </c>
      <c r="S227" s="315">
        <v>36</v>
      </c>
    </row>
    <row r="228" spans="1:21" x14ac:dyDescent="0.25">
      <c r="A228" s="315" t="s">
        <v>453</v>
      </c>
      <c r="B228" s="315" t="s">
        <v>405</v>
      </c>
      <c r="D228" s="315" t="s">
        <v>406</v>
      </c>
      <c r="F228" s="315">
        <v>13</v>
      </c>
      <c r="H228" s="315">
        <v>0</v>
      </c>
      <c r="J228" s="315">
        <v>15</v>
      </c>
      <c r="L228" s="315">
        <v>85</v>
      </c>
      <c r="P228" s="315">
        <v>12</v>
      </c>
      <c r="Q228" s="316"/>
      <c r="R228" s="315">
        <v>0</v>
      </c>
    </row>
    <row r="229" spans="1:21" x14ac:dyDescent="0.25">
      <c r="A229" s="315" t="s">
        <v>453</v>
      </c>
      <c r="B229" s="315" t="s">
        <v>407</v>
      </c>
      <c r="D229" s="315" t="s">
        <v>408</v>
      </c>
      <c r="F229" s="315">
        <v>27.000000000000004</v>
      </c>
      <c r="H229" s="315">
        <v>0</v>
      </c>
      <c r="J229" s="315">
        <v>22.000000000000004</v>
      </c>
      <c r="L229" s="315">
        <v>78</v>
      </c>
      <c r="P229" s="315">
        <v>8</v>
      </c>
      <c r="Q229" s="316"/>
    </row>
    <row r="230" spans="1:21" x14ac:dyDescent="0.25">
      <c r="Q230" s="316"/>
    </row>
    <row r="231" spans="1:21" x14ac:dyDescent="0.25">
      <c r="A231" s="315" t="s">
        <v>454</v>
      </c>
      <c r="B231" s="315" t="s">
        <v>410</v>
      </c>
      <c r="D231" s="315" t="s">
        <v>397</v>
      </c>
      <c r="F231" s="315">
        <v>6</v>
      </c>
      <c r="H231" s="315">
        <v>83.000000000000014</v>
      </c>
      <c r="J231" s="315">
        <v>17</v>
      </c>
      <c r="L231" s="315">
        <v>0</v>
      </c>
      <c r="N231" s="315">
        <v>40</v>
      </c>
      <c r="P231" s="315">
        <v>8</v>
      </c>
      <c r="Q231" s="316"/>
      <c r="R231" s="315">
        <v>17</v>
      </c>
      <c r="S231" s="315">
        <v>33</v>
      </c>
      <c r="T231" s="315">
        <v>67</v>
      </c>
      <c r="U231" s="315">
        <v>83.000000000000014</v>
      </c>
    </row>
    <row r="232" spans="1:21" x14ac:dyDescent="0.25">
      <c r="A232" s="315" t="s">
        <v>454</v>
      </c>
      <c r="B232" s="315" t="s">
        <v>396</v>
      </c>
      <c r="D232" s="315" t="s">
        <v>397</v>
      </c>
      <c r="F232" s="315">
        <v>10</v>
      </c>
      <c r="H232" s="315">
        <v>60</v>
      </c>
      <c r="J232" s="315">
        <v>10</v>
      </c>
      <c r="L232" s="315">
        <v>30</v>
      </c>
      <c r="N232" s="315">
        <v>35</v>
      </c>
      <c r="P232" s="315">
        <v>12</v>
      </c>
      <c r="Q232" s="316"/>
      <c r="R232" s="315">
        <v>0</v>
      </c>
      <c r="S232" s="315">
        <v>40</v>
      </c>
      <c r="T232" s="315">
        <v>50</v>
      </c>
      <c r="U232" s="315">
        <v>60</v>
      </c>
    </row>
    <row r="233" spans="1:21" x14ac:dyDescent="0.25">
      <c r="A233" s="315" t="s">
        <v>454</v>
      </c>
      <c r="B233" s="315" t="s">
        <v>398</v>
      </c>
      <c r="D233" s="315" t="s">
        <v>397</v>
      </c>
      <c r="F233" s="315">
        <v>4</v>
      </c>
      <c r="H233" s="315">
        <v>25</v>
      </c>
      <c r="J233" s="315">
        <v>50</v>
      </c>
      <c r="L233" s="315">
        <v>25</v>
      </c>
      <c r="N233" s="315">
        <v>16</v>
      </c>
      <c r="P233" s="315">
        <v>4</v>
      </c>
      <c r="Q233" s="316"/>
      <c r="R233" s="315">
        <v>25</v>
      </c>
      <c r="S233" s="315">
        <v>25</v>
      </c>
      <c r="T233" s="315">
        <v>25</v>
      </c>
      <c r="U233" s="315">
        <v>25</v>
      </c>
    </row>
    <row r="234" spans="1:21" x14ac:dyDescent="0.25">
      <c r="Q234" s="316"/>
    </row>
    <row r="235" spans="1:21" x14ac:dyDescent="0.25">
      <c r="A235" s="315" t="s">
        <v>455</v>
      </c>
      <c r="B235" s="315" t="s">
        <v>410</v>
      </c>
      <c r="D235" s="315" t="s">
        <v>397</v>
      </c>
      <c r="F235" s="315">
        <v>6</v>
      </c>
      <c r="H235" s="315">
        <v>50</v>
      </c>
      <c r="J235" s="315">
        <v>33</v>
      </c>
      <c r="L235" s="315">
        <v>17</v>
      </c>
      <c r="N235" s="315">
        <v>40</v>
      </c>
      <c r="P235" s="315">
        <v>14</v>
      </c>
      <c r="Q235" s="316"/>
      <c r="R235" s="315">
        <v>0</v>
      </c>
      <c r="S235" s="315">
        <v>17</v>
      </c>
      <c r="T235" s="315">
        <v>50</v>
      </c>
      <c r="U235" s="315">
        <v>50</v>
      </c>
    </row>
    <row r="236" spans="1:21" x14ac:dyDescent="0.25">
      <c r="A236" s="315" t="s">
        <v>455</v>
      </c>
      <c r="B236" s="315" t="s">
        <v>396</v>
      </c>
      <c r="D236" s="315" t="s">
        <v>397</v>
      </c>
      <c r="F236" s="315">
        <v>8</v>
      </c>
      <c r="H236" s="315">
        <v>38</v>
      </c>
      <c r="J236" s="315">
        <v>13</v>
      </c>
      <c r="L236" s="315">
        <v>50</v>
      </c>
      <c r="N236" s="315">
        <v>52</v>
      </c>
      <c r="P236" s="315">
        <v>12</v>
      </c>
      <c r="Q236" s="316"/>
      <c r="R236" s="315">
        <v>0</v>
      </c>
      <c r="S236" s="315">
        <v>13</v>
      </c>
      <c r="T236" s="315">
        <v>13</v>
      </c>
      <c r="U236" s="315">
        <v>38</v>
      </c>
    </row>
    <row r="237" spans="1:21" x14ac:dyDescent="0.25">
      <c r="A237" s="315" t="s">
        <v>455</v>
      </c>
      <c r="B237" s="315" t="s">
        <v>398</v>
      </c>
      <c r="D237" s="315" t="s">
        <v>397</v>
      </c>
      <c r="F237" s="315">
        <v>10</v>
      </c>
      <c r="H237" s="315">
        <v>30</v>
      </c>
      <c r="J237" s="315">
        <v>30</v>
      </c>
      <c r="L237" s="315">
        <v>40</v>
      </c>
      <c r="N237" s="315">
        <v>50</v>
      </c>
      <c r="P237" s="315">
        <v>9</v>
      </c>
      <c r="Q237" s="316"/>
      <c r="R237" s="315">
        <v>10</v>
      </c>
      <c r="S237" s="315">
        <v>10</v>
      </c>
      <c r="T237" s="315">
        <v>10</v>
      </c>
      <c r="U237" s="315">
        <v>30</v>
      </c>
    </row>
    <row r="238" spans="1:21" x14ac:dyDescent="0.25">
      <c r="A238" s="315" t="s">
        <v>455</v>
      </c>
      <c r="B238" s="315" t="s">
        <v>399</v>
      </c>
      <c r="D238" s="315" t="s">
        <v>397</v>
      </c>
      <c r="F238" s="315">
        <v>3</v>
      </c>
      <c r="H238" s="315">
        <v>67</v>
      </c>
      <c r="J238" s="315">
        <v>0</v>
      </c>
      <c r="L238" s="315">
        <v>33</v>
      </c>
      <c r="N238" s="315">
        <v>55.999999999999993</v>
      </c>
      <c r="Q238" s="316"/>
      <c r="R238" s="315">
        <v>0</v>
      </c>
      <c r="S238" s="315">
        <v>0</v>
      </c>
      <c r="T238" s="315">
        <v>0</v>
      </c>
      <c r="U238" s="315">
        <v>67</v>
      </c>
    </row>
    <row r="239" spans="1:21" x14ac:dyDescent="0.25">
      <c r="Q239" s="316"/>
    </row>
    <row r="240" spans="1:21" x14ac:dyDescent="0.25">
      <c r="A240" s="315" t="s">
        <v>456</v>
      </c>
      <c r="B240" s="315" t="s">
        <v>410</v>
      </c>
      <c r="D240" s="315" t="s">
        <v>397</v>
      </c>
      <c r="F240" s="315">
        <v>1</v>
      </c>
      <c r="H240" s="315">
        <v>100</v>
      </c>
      <c r="J240" s="315">
        <v>0</v>
      </c>
      <c r="L240" s="315">
        <v>0</v>
      </c>
      <c r="N240" s="315">
        <v>48</v>
      </c>
      <c r="Q240" s="316"/>
      <c r="R240" s="315">
        <v>0</v>
      </c>
      <c r="S240" s="315">
        <v>0</v>
      </c>
      <c r="T240" s="315">
        <v>100</v>
      </c>
      <c r="U240" s="315">
        <v>100</v>
      </c>
    </row>
    <row r="241" spans="1:21" x14ac:dyDescent="0.25">
      <c r="A241" s="315" t="s">
        <v>456</v>
      </c>
      <c r="B241" s="315" t="s">
        <v>396</v>
      </c>
      <c r="D241" s="315" t="s">
        <v>397</v>
      </c>
      <c r="F241" s="315">
        <v>4</v>
      </c>
      <c r="H241" s="315">
        <v>25</v>
      </c>
      <c r="J241" s="315">
        <v>0</v>
      </c>
      <c r="L241" s="315">
        <v>75</v>
      </c>
      <c r="N241" s="315">
        <v>32</v>
      </c>
      <c r="Q241" s="316"/>
      <c r="R241" s="315">
        <v>0</v>
      </c>
      <c r="S241" s="315">
        <v>25</v>
      </c>
      <c r="T241" s="315">
        <v>25</v>
      </c>
      <c r="U241" s="315">
        <v>25</v>
      </c>
    </row>
    <row r="242" spans="1:21" x14ac:dyDescent="0.25">
      <c r="A242" s="315" t="s">
        <v>456</v>
      </c>
      <c r="B242" s="315" t="s">
        <v>398</v>
      </c>
      <c r="D242" s="315" t="s">
        <v>397</v>
      </c>
      <c r="F242" s="315">
        <v>2</v>
      </c>
      <c r="H242" s="315">
        <v>50</v>
      </c>
      <c r="J242" s="315">
        <v>50</v>
      </c>
      <c r="L242" s="315">
        <v>0</v>
      </c>
      <c r="N242" s="315">
        <v>36</v>
      </c>
      <c r="P242" s="315">
        <v>20</v>
      </c>
      <c r="Q242" s="316"/>
      <c r="R242" s="315">
        <v>0</v>
      </c>
      <c r="S242" s="315">
        <v>50</v>
      </c>
      <c r="T242" s="315">
        <v>50</v>
      </c>
      <c r="U242" s="315">
        <v>50</v>
      </c>
    </row>
    <row r="243" spans="1:21" x14ac:dyDescent="0.25">
      <c r="A243" s="315" t="s">
        <v>456</v>
      </c>
      <c r="B243" s="315" t="s">
        <v>399</v>
      </c>
      <c r="D243" s="315" t="s">
        <v>397</v>
      </c>
      <c r="F243" s="315">
        <v>3</v>
      </c>
      <c r="H243" s="315">
        <v>67</v>
      </c>
      <c r="J243" s="315">
        <v>33</v>
      </c>
      <c r="L243" s="315">
        <v>0</v>
      </c>
      <c r="N243" s="315">
        <v>48</v>
      </c>
      <c r="P243" s="315">
        <v>8</v>
      </c>
      <c r="Q243" s="316"/>
      <c r="R243" s="315">
        <v>0</v>
      </c>
      <c r="S243" s="315">
        <v>0</v>
      </c>
      <c r="T243" s="315">
        <v>33</v>
      </c>
      <c r="U243" s="315">
        <v>67</v>
      </c>
    </row>
    <row r="244" spans="1:21" x14ac:dyDescent="0.25">
      <c r="A244" s="315" t="s">
        <v>456</v>
      </c>
      <c r="B244" s="315" t="s">
        <v>400</v>
      </c>
      <c r="D244" s="315" t="s">
        <v>397</v>
      </c>
      <c r="F244" s="315">
        <v>5</v>
      </c>
      <c r="H244" s="315">
        <v>60</v>
      </c>
      <c r="J244" s="315">
        <v>0</v>
      </c>
      <c r="L244" s="315">
        <v>40</v>
      </c>
      <c r="N244" s="315">
        <v>40</v>
      </c>
      <c r="Q244" s="316"/>
      <c r="R244" s="315">
        <v>0</v>
      </c>
      <c r="S244" s="315">
        <v>20</v>
      </c>
      <c r="T244" s="315">
        <v>40</v>
      </c>
      <c r="U244" s="315">
        <v>60</v>
      </c>
    </row>
    <row r="245" spans="1:21" x14ac:dyDescent="0.25">
      <c r="A245" s="315" t="s">
        <v>456</v>
      </c>
      <c r="B245" s="315" t="s">
        <v>401</v>
      </c>
      <c r="D245" s="315" t="s">
        <v>402</v>
      </c>
      <c r="F245" s="315">
        <v>3</v>
      </c>
      <c r="H245" s="315">
        <v>67</v>
      </c>
      <c r="J245" s="315">
        <v>0</v>
      </c>
      <c r="L245" s="315">
        <v>33</v>
      </c>
      <c r="N245" s="315">
        <v>36</v>
      </c>
      <c r="Q245" s="316"/>
      <c r="R245" s="315">
        <v>0</v>
      </c>
      <c r="S245" s="315">
        <v>33</v>
      </c>
      <c r="T245" s="315">
        <v>67</v>
      </c>
    </row>
    <row r="246" spans="1:21" x14ac:dyDescent="0.25">
      <c r="A246" s="315" t="s">
        <v>456</v>
      </c>
      <c r="B246" s="315" t="s">
        <v>403</v>
      </c>
      <c r="D246" s="315" t="s">
        <v>404</v>
      </c>
      <c r="F246" s="315">
        <v>2</v>
      </c>
      <c r="H246" s="315">
        <v>0</v>
      </c>
      <c r="J246" s="315">
        <v>50</v>
      </c>
      <c r="L246" s="315">
        <v>50</v>
      </c>
      <c r="P246" s="315">
        <v>8</v>
      </c>
      <c r="Q246" s="316"/>
      <c r="R246" s="315">
        <v>0</v>
      </c>
      <c r="S246" s="315">
        <v>0</v>
      </c>
    </row>
    <row r="247" spans="1:21" x14ac:dyDescent="0.25">
      <c r="A247" s="315" t="s">
        <v>456</v>
      </c>
      <c r="B247" s="315" t="s">
        <v>405</v>
      </c>
      <c r="D247" s="315" t="s">
        <v>406</v>
      </c>
      <c r="F247" s="315">
        <v>6</v>
      </c>
      <c r="H247" s="315">
        <v>0</v>
      </c>
      <c r="J247" s="315">
        <v>17</v>
      </c>
      <c r="L247" s="315">
        <v>83.000000000000014</v>
      </c>
      <c r="P247" s="315">
        <v>20</v>
      </c>
      <c r="Q247" s="316"/>
      <c r="R247" s="315">
        <v>0</v>
      </c>
    </row>
    <row r="248" spans="1:21" x14ac:dyDescent="0.25">
      <c r="A248" s="315" t="s">
        <v>456</v>
      </c>
      <c r="B248" s="315" t="s">
        <v>407</v>
      </c>
      <c r="D248" s="315" t="s">
        <v>408</v>
      </c>
      <c r="F248" s="315">
        <v>4</v>
      </c>
      <c r="H248" s="315">
        <v>0</v>
      </c>
      <c r="J248" s="315">
        <v>0</v>
      </c>
      <c r="L248" s="315">
        <v>100</v>
      </c>
      <c r="Q248" s="316"/>
    </row>
    <row r="249" spans="1:21" x14ac:dyDescent="0.25">
      <c r="Q249" s="316"/>
    </row>
    <row r="250" spans="1:21" x14ac:dyDescent="0.25">
      <c r="A250" s="315" t="s">
        <v>457</v>
      </c>
      <c r="B250" s="315" t="s">
        <v>410</v>
      </c>
      <c r="D250" s="315" t="s">
        <v>397</v>
      </c>
      <c r="F250" s="315">
        <v>9</v>
      </c>
      <c r="H250" s="315">
        <v>33</v>
      </c>
      <c r="J250" s="315">
        <v>33</v>
      </c>
      <c r="L250" s="315">
        <v>33</v>
      </c>
      <c r="N250" s="315">
        <v>40</v>
      </c>
      <c r="P250" s="315">
        <v>20</v>
      </c>
      <c r="Q250" s="316"/>
      <c r="R250" s="315">
        <v>0</v>
      </c>
      <c r="S250" s="315">
        <v>11</v>
      </c>
      <c r="T250" s="315">
        <v>22.000000000000004</v>
      </c>
      <c r="U250" s="315">
        <v>33</v>
      </c>
    </row>
    <row r="251" spans="1:21" x14ac:dyDescent="0.25">
      <c r="A251" s="315" t="s">
        <v>457</v>
      </c>
      <c r="B251" s="315" t="s">
        <v>396</v>
      </c>
      <c r="D251" s="315" t="s">
        <v>397</v>
      </c>
      <c r="F251" s="315">
        <v>5</v>
      </c>
      <c r="H251" s="315">
        <v>60</v>
      </c>
      <c r="J251" s="315">
        <v>20</v>
      </c>
      <c r="L251" s="315">
        <v>20</v>
      </c>
      <c r="N251" s="315">
        <v>36</v>
      </c>
      <c r="P251" s="315">
        <v>12</v>
      </c>
      <c r="Q251" s="316"/>
      <c r="R251" s="315">
        <v>0</v>
      </c>
      <c r="S251" s="315">
        <v>40</v>
      </c>
      <c r="T251" s="315">
        <v>40</v>
      </c>
      <c r="U251" s="315">
        <v>60</v>
      </c>
    </row>
    <row r="252" spans="1:21" x14ac:dyDescent="0.25">
      <c r="A252" s="315" t="s">
        <v>457</v>
      </c>
      <c r="B252" s="315" t="s">
        <v>398</v>
      </c>
      <c r="D252" s="315" t="s">
        <v>397</v>
      </c>
      <c r="F252" s="315">
        <v>1</v>
      </c>
      <c r="H252" s="315">
        <v>100</v>
      </c>
      <c r="J252" s="315">
        <v>0</v>
      </c>
      <c r="L252" s="315">
        <v>0</v>
      </c>
      <c r="N252" s="315">
        <v>44.000000000000007</v>
      </c>
      <c r="Q252" s="316"/>
      <c r="R252" s="315">
        <v>0</v>
      </c>
      <c r="S252" s="315">
        <v>0</v>
      </c>
      <c r="T252" s="315">
        <v>100</v>
      </c>
      <c r="U252" s="315">
        <v>100</v>
      </c>
    </row>
    <row r="253" spans="1:21" x14ac:dyDescent="0.25">
      <c r="A253" s="315" t="s">
        <v>457</v>
      </c>
      <c r="B253" s="315" t="s">
        <v>399</v>
      </c>
      <c r="D253" s="315" t="s">
        <v>397</v>
      </c>
      <c r="F253" s="315">
        <v>4</v>
      </c>
      <c r="H253" s="315">
        <v>25</v>
      </c>
      <c r="J253" s="315">
        <v>0</v>
      </c>
      <c r="L253" s="315">
        <v>75</v>
      </c>
      <c r="N253" s="315">
        <v>36</v>
      </c>
      <c r="Q253" s="316"/>
      <c r="R253" s="315">
        <v>0</v>
      </c>
      <c r="S253" s="315">
        <v>25</v>
      </c>
      <c r="T253" s="315">
        <v>25</v>
      </c>
      <c r="U253" s="315">
        <v>25</v>
      </c>
    </row>
    <row r="254" spans="1:21" x14ac:dyDescent="0.25">
      <c r="A254" s="315" t="s">
        <v>457</v>
      </c>
      <c r="B254" s="315" t="s">
        <v>400</v>
      </c>
      <c r="D254" s="315" t="s">
        <v>397</v>
      </c>
      <c r="F254" s="315">
        <v>2</v>
      </c>
      <c r="H254" s="315">
        <v>50</v>
      </c>
      <c r="J254" s="315">
        <v>50</v>
      </c>
      <c r="L254" s="315">
        <v>0</v>
      </c>
      <c r="N254" s="315">
        <v>36</v>
      </c>
      <c r="P254" s="315">
        <v>52</v>
      </c>
      <c r="Q254" s="316"/>
      <c r="R254" s="315">
        <v>0</v>
      </c>
      <c r="S254" s="315">
        <v>50</v>
      </c>
      <c r="T254" s="315">
        <v>50</v>
      </c>
      <c r="U254" s="315">
        <v>50</v>
      </c>
    </row>
    <row r="255" spans="1:21" x14ac:dyDescent="0.25">
      <c r="A255" s="315" t="s">
        <v>457</v>
      </c>
      <c r="B255" s="315" t="s">
        <v>401</v>
      </c>
      <c r="D255" s="315" t="s">
        <v>402</v>
      </c>
      <c r="F255" s="315">
        <v>10</v>
      </c>
      <c r="H255" s="315">
        <v>50</v>
      </c>
      <c r="J255" s="315">
        <v>20</v>
      </c>
      <c r="L255" s="315">
        <v>30</v>
      </c>
      <c r="N255" s="315">
        <v>36</v>
      </c>
      <c r="P255" s="315">
        <v>22.000000000000004</v>
      </c>
      <c r="Q255" s="316"/>
      <c r="R255" s="315">
        <v>10</v>
      </c>
      <c r="S255" s="315">
        <v>30</v>
      </c>
      <c r="T255" s="315">
        <v>50</v>
      </c>
    </row>
    <row r="256" spans="1:21" x14ac:dyDescent="0.25">
      <c r="A256" s="315" t="s">
        <v>457</v>
      </c>
      <c r="B256" s="315" t="s">
        <v>403</v>
      </c>
      <c r="D256" s="315" t="s">
        <v>404</v>
      </c>
      <c r="F256" s="315">
        <v>4</v>
      </c>
      <c r="H256" s="315">
        <v>25</v>
      </c>
      <c r="J256" s="315">
        <v>25</v>
      </c>
      <c r="L256" s="315">
        <v>50</v>
      </c>
      <c r="N256" s="315">
        <v>16</v>
      </c>
      <c r="P256" s="315">
        <v>4</v>
      </c>
      <c r="Q256" s="316"/>
      <c r="R256" s="315">
        <v>25</v>
      </c>
      <c r="S256" s="315">
        <v>25</v>
      </c>
    </row>
    <row r="257" spans="1:21" x14ac:dyDescent="0.25">
      <c r="A257" s="315" t="s">
        <v>457</v>
      </c>
      <c r="B257" s="315" t="s">
        <v>405</v>
      </c>
      <c r="D257" s="315" t="s">
        <v>406</v>
      </c>
      <c r="F257" s="315">
        <v>9</v>
      </c>
      <c r="H257" s="315">
        <v>0</v>
      </c>
      <c r="J257" s="315">
        <v>11</v>
      </c>
      <c r="L257" s="315">
        <v>89</v>
      </c>
      <c r="P257" s="315">
        <v>20</v>
      </c>
      <c r="Q257" s="316"/>
      <c r="R257" s="315">
        <v>0</v>
      </c>
    </row>
    <row r="258" spans="1:21" x14ac:dyDescent="0.25">
      <c r="A258" s="315" t="s">
        <v>457</v>
      </c>
      <c r="B258" s="315" t="s">
        <v>407</v>
      </c>
      <c r="D258" s="315" t="s">
        <v>408</v>
      </c>
      <c r="F258" s="315">
        <v>5</v>
      </c>
      <c r="H258" s="315">
        <v>0</v>
      </c>
      <c r="J258" s="315">
        <v>0</v>
      </c>
      <c r="L258" s="315">
        <v>100</v>
      </c>
      <c r="Q258" s="316"/>
    </row>
    <row r="259" spans="1:21" x14ac:dyDescent="0.25">
      <c r="Q259" s="316"/>
    </row>
    <row r="260" spans="1:21" x14ac:dyDescent="0.25">
      <c r="A260" s="315" t="s">
        <v>458</v>
      </c>
      <c r="B260" s="315" t="s">
        <v>410</v>
      </c>
      <c r="D260" s="315" t="s">
        <v>397</v>
      </c>
      <c r="F260" s="315">
        <v>2</v>
      </c>
      <c r="H260" s="315">
        <v>50</v>
      </c>
      <c r="J260" s="315">
        <v>50</v>
      </c>
      <c r="L260" s="315">
        <v>0</v>
      </c>
      <c r="N260" s="315">
        <v>44.000000000000007</v>
      </c>
      <c r="P260" s="315">
        <v>48</v>
      </c>
      <c r="Q260" s="316"/>
      <c r="R260" s="315">
        <v>0</v>
      </c>
      <c r="S260" s="315">
        <v>0</v>
      </c>
      <c r="T260" s="315">
        <v>50</v>
      </c>
      <c r="U260" s="315">
        <v>50</v>
      </c>
    </row>
    <row r="261" spans="1:21" x14ac:dyDescent="0.25">
      <c r="A261" s="315" t="s">
        <v>458</v>
      </c>
      <c r="B261" s="315" t="s">
        <v>396</v>
      </c>
      <c r="D261" s="315" t="s">
        <v>397</v>
      </c>
      <c r="F261" s="315">
        <v>2</v>
      </c>
      <c r="H261" s="315">
        <v>50</v>
      </c>
      <c r="J261" s="315">
        <v>0</v>
      </c>
      <c r="L261" s="315">
        <v>50</v>
      </c>
      <c r="N261" s="315">
        <v>16</v>
      </c>
      <c r="Q261" s="316"/>
      <c r="R261" s="315">
        <v>50</v>
      </c>
      <c r="S261" s="315">
        <v>50</v>
      </c>
      <c r="T261" s="315">
        <v>50</v>
      </c>
      <c r="U261" s="315">
        <v>50</v>
      </c>
    </row>
    <row r="262" spans="1:21" x14ac:dyDescent="0.25">
      <c r="A262" s="315" t="s">
        <v>458</v>
      </c>
      <c r="B262" s="315" t="s">
        <v>398</v>
      </c>
      <c r="D262" s="315" t="s">
        <v>397</v>
      </c>
      <c r="F262" s="315">
        <v>1</v>
      </c>
      <c r="H262" s="315">
        <v>100</v>
      </c>
      <c r="J262" s="315">
        <v>0</v>
      </c>
      <c r="L262" s="315">
        <v>0</v>
      </c>
      <c r="N262" s="315">
        <v>27.999999999999996</v>
      </c>
      <c r="Q262" s="316"/>
      <c r="R262" s="315">
        <v>0</v>
      </c>
      <c r="S262" s="315">
        <v>100</v>
      </c>
      <c r="T262" s="315">
        <v>100</v>
      </c>
      <c r="U262" s="315">
        <v>100</v>
      </c>
    </row>
    <row r="263" spans="1:21" x14ac:dyDescent="0.25">
      <c r="Q263" s="316"/>
    </row>
    <row r="264" spans="1:21" x14ac:dyDescent="0.25">
      <c r="A264" s="315" t="s">
        <v>459</v>
      </c>
      <c r="B264" s="315" t="s">
        <v>400</v>
      </c>
      <c r="D264" s="315" t="s">
        <v>397</v>
      </c>
      <c r="F264" s="315">
        <v>4</v>
      </c>
      <c r="H264" s="315">
        <v>0</v>
      </c>
      <c r="J264" s="315">
        <v>100</v>
      </c>
      <c r="L264" s="315">
        <v>0</v>
      </c>
      <c r="P264" s="315">
        <v>25</v>
      </c>
      <c r="Q264" s="316"/>
      <c r="R264" s="315">
        <v>0</v>
      </c>
      <c r="S264" s="315">
        <v>0</v>
      </c>
      <c r="T264" s="315">
        <v>0</v>
      </c>
      <c r="U264" s="315">
        <v>0</v>
      </c>
    </row>
    <row r="265" spans="1:21" x14ac:dyDescent="0.25">
      <c r="A265" s="315" t="s">
        <v>459</v>
      </c>
      <c r="B265" s="315" t="s">
        <v>401</v>
      </c>
      <c r="D265" s="315" t="s">
        <v>402</v>
      </c>
      <c r="F265" s="315">
        <v>1</v>
      </c>
      <c r="H265" s="315">
        <v>100</v>
      </c>
      <c r="J265" s="315">
        <v>0</v>
      </c>
      <c r="L265" s="315">
        <v>0</v>
      </c>
      <c r="N265" s="315">
        <v>27.999999999999996</v>
      </c>
      <c r="Q265" s="316"/>
      <c r="R265" s="315">
        <v>0</v>
      </c>
      <c r="S265" s="315">
        <v>100</v>
      </c>
      <c r="T265" s="315">
        <v>100</v>
      </c>
    </row>
    <row r="266" spans="1:21" x14ac:dyDescent="0.25">
      <c r="A266" s="315" t="s">
        <v>459</v>
      </c>
      <c r="B266" s="315" t="s">
        <v>403</v>
      </c>
      <c r="D266" s="315" t="s">
        <v>404</v>
      </c>
      <c r="F266" s="315">
        <v>2</v>
      </c>
      <c r="H266" s="315">
        <v>0</v>
      </c>
      <c r="J266" s="315">
        <v>0</v>
      </c>
      <c r="L266" s="315">
        <v>100</v>
      </c>
      <c r="Q266" s="316"/>
      <c r="R266" s="315">
        <v>0</v>
      </c>
      <c r="S266" s="315">
        <v>0</v>
      </c>
    </row>
    <row r="267" spans="1:21" x14ac:dyDescent="0.25">
      <c r="A267" s="315" t="s">
        <v>459</v>
      </c>
      <c r="B267" s="315" t="s">
        <v>405</v>
      </c>
      <c r="D267" s="315" t="s">
        <v>406</v>
      </c>
      <c r="F267" s="315">
        <v>3</v>
      </c>
      <c r="H267" s="315">
        <v>0</v>
      </c>
      <c r="J267" s="315">
        <v>0</v>
      </c>
      <c r="L267" s="315">
        <v>100</v>
      </c>
      <c r="Q267" s="316"/>
      <c r="R267" s="315">
        <v>0</v>
      </c>
    </row>
    <row r="268" spans="1:21" x14ac:dyDescent="0.25">
      <c r="A268" s="315" t="s">
        <v>459</v>
      </c>
      <c r="B268" s="315" t="s">
        <v>407</v>
      </c>
      <c r="D268" s="315" t="s">
        <v>408</v>
      </c>
      <c r="F268" s="315">
        <v>7</v>
      </c>
      <c r="H268" s="315">
        <v>0</v>
      </c>
      <c r="J268" s="315">
        <v>0</v>
      </c>
      <c r="L268" s="315">
        <v>100</v>
      </c>
      <c r="Q268" s="316"/>
    </row>
    <row r="269" spans="1:21" x14ac:dyDescent="0.25">
      <c r="Q269" s="316"/>
    </row>
    <row r="270" spans="1:21" x14ac:dyDescent="0.25">
      <c r="A270" s="315" t="s">
        <v>460</v>
      </c>
      <c r="B270" s="315" t="s">
        <v>410</v>
      </c>
      <c r="D270" s="315" t="s">
        <v>397</v>
      </c>
      <c r="F270" s="315">
        <v>2</v>
      </c>
      <c r="H270" s="315">
        <v>0</v>
      </c>
      <c r="J270" s="315">
        <v>100</v>
      </c>
      <c r="L270" s="315">
        <v>0</v>
      </c>
      <c r="P270" s="315">
        <v>26</v>
      </c>
      <c r="Q270" s="316"/>
      <c r="R270" s="315">
        <v>0</v>
      </c>
      <c r="S270" s="315">
        <v>0</v>
      </c>
      <c r="T270" s="315">
        <v>0</v>
      </c>
      <c r="U270" s="315">
        <v>0</v>
      </c>
    </row>
    <row r="271" spans="1:21" x14ac:dyDescent="0.25">
      <c r="A271" s="315" t="s">
        <v>460</v>
      </c>
      <c r="B271" s="315" t="s">
        <v>396</v>
      </c>
      <c r="D271" s="315" t="s">
        <v>397</v>
      </c>
      <c r="F271" s="315">
        <v>7</v>
      </c>
      <c r="H271" s="315">
        <v>43</v>
      </c>
      <c r="J271" s="315">
        <v>29</v>
      </c>
      <c r="L271" s="315">
        <v>29</v>
      </c>
      <c r="N271" s="315">
        <v>27.999999999999996</v>
      </c>
      <c r="P271" s="315">
        <v>12</v>
      </c>
      <c r="Q271" s="316"/>
      <c r="R271" s="315">
        <v>14</v>
      </c>
      <c r="S271" s="315">
        <v>29</v>
      </c>
      <c r="T271" s="315">
        <v>29</v>
      </c>
      <c r="U271" s="315">
        <v>43</v>
      </c>
    </row>
    <row r="272" spans="1:21" x14ac:dyDescent="0.25">
      <c r="A272" s="315" t="s">
        <v>460</v>
      </c>
      <c r="B272" s="315" t="s">
        <v>398</v>
      </c>
      <c r="D272" s="315" t="s">
        <v>397</v>
      </c>
      <c r="F272" s="315">
        <v>3</v>
      </c>
      <c r="H272" s="315">
        <v>33</v>
      </c>
      <c r="J272" s="315">
        <v>67</v>
      </c>
      <c r="L272" s="315">
        <v>0</v>
      </c>
      <c r="N272" s="315">
        <v>40</v>
      </c>
      <c r="P272" s="315">
        <v>27.999999999999996</v>
      </c>
      <c r="Q272" s="316"/>
      <c r="R272" s="315">
        <v>0</v>
      </c>
      <c r="S272" s="315">
        <v>0</v>
      </c>
      <c r="T272" s="315">
        <v>33</v>
      </c>
      <c r="U272" s="315">
        <v>33</v>
      </c>
    </row>
    <row r="273" spans="1:21" x14ac:dyDescent="0.25">
      <c r="A273" s="315" t="s">
        <v>460</v>
      </c>
      <c r="B273" s="315" t="s">
        <v>399</v>
      </c>
      <c r="D273" s="315" t="s">
        <v>397</v>
      </c>
      <c r="F273" s="315">
        <v>3</v>
      </c>
      <c r="H273" s="315">
        <v>100</v>
      </c>
      <c r="J273" s="315">
        <v>0</v>
      </c>
      <c r="L273" s="315">
        <v>0</v>
      </c>
      <c r="N273" s="315">
        <v>24</v>
      </c>
      <c r="Q273" s="316"/>
      <c r="R273" s="315">
        <v>67</v>
      </c>
      <c r="S273" s="315">
        <v>67</v>
      </c>
      <c r="T273" s="315">
        <v>100</v>
      </c>
      <c r="U273" s="315">
        <v>100</v>
      </c>
    </row>
    <row r="274" spans="1:21" x14ac:dyDescent="0.25">
      <c r="A274" s="315" t="s">
        <v>460</v>
      </c>
      <c r="B274" s="315" t="s">
        <v>400</v>
      </c>
      <c r="D274" s="315" t="s">
        <v>397</v>
      </c>
      <c r="F274" s="315">
        <v>3</v>
      </c>
      <c r="H274" s="315">
        <v>67</v>
      </c>
      <c r="J274" s="315">
        <v>0</v>
      </c>
      <c r="L274" s="315">
        <v>33</v>
      </c>
      <c r="N274" s="315">
        <v>32</v>
      </c>
      <c r="Q274" s="316"/>
      <c r="R274" s="315">
        <v>0</v>
      </c>
      <c r="S274" s="315">
        <v>67</v>
      </c>
      <c r="T274" s="315">
        <v>67</v>
      </c>
      <c r="U274" s="315">
        <v>67</v>
      </c>
    </row>
    <row r="275" spans="1:21" x14ac:dyDescent="0.25">
      <c r="A275" s="315" t="s">
        <v>460</v>
      </c>
      <c r="B275" s="315" t="s">
        <v>401</v>
      </c>
      <c r="D275" s="315" t="s">
        <v>402</v>
      </c>
      <c r="F275" s="315">
        <v>4</v>
      </c>
      <c r="H275" s="315">
        <v>25</v>
      </c>
      <c r="J275" s="315">
        <v>25</v>
      </c>
      <c r="L275" s="315">
        <v>50</v>
      </c>
      <c r="N275" s="315">
        <v>36</v>
      </c>
      <c r="P275" s="315">
        <v>16</v>
      </c>
      <c r="Q275" s="316"/>
      <c r="R275" s="315">
        <v>0</v>
      </c>
      <c r="S275" s="315">
        <v>25</v>
      </c>
      <c r="T275" s="315">
        <v>25</v>
      </c>
    </row>
    <row r="276" spans="1:21" x14ac:dyDescent="0.25">
      <c r="A276" s="315" t="s">
        <v>460</v>
      </c>
      <c r="B276" s="315" t="s">
        <v>403</v>
      </c>
      <c r="D276" s="315" t="s">
        <v>404</v>
      </c>
      <c r="F276" s="315">
        <v>1</v>
      </c>
      <c r="H276" s="315">
        <v>0</v>
      </c>
      <c r="J276" s="315">
        <v>0</v>
      </c>
      <c r="L276" s="315">
        <v>100</v>
      </c>
      <c r="Q276" s="316"/>
      <c r="R276" s="315">
        <v>0</v>
      </c>
      <c r="S276" s="315">
        <v>0</v>
      </c>
    </row>
    <row r="277" spans="1:21" x14ac:dyDescent="0.25">
      <c r="A277" s="315" t="s">
        <v>460</v>
      </c>
      <c r="B277" s="315" t="s">
        <v>405</v>
      </c>
      <c r="D277" s="315" t="s">
        <v>406</v>
      </c>
      <c r="F277" s="315">
        <v>5</v>
      </c>
      <c r="H277" s="315">
        <v>0</v>
      </c>
      <c r="J277" s="315">
        <v>20</v>
      </c>
      <c r="L277" s="315">
        <v>80</v>
      </c>
      <c r="P277" s="315">
        <v>24</v>
      </c>
      <c r="Q277" s="316"/>
      <c r="R277" s="315">
        <v>0</v>
      </c>
    </row>
    <row r="278" spans="1:21" x14ac:dyDescent="0.25">
      <c r="A278" s="315" t="s">
        <v>460</v>
      </c>
      <c r="B278" s="315" t="s">
        <v>407</v>
      </c>
      <c r="D278" s="315" t="s">
        <v>408</v>
      </c>
      <c r="F278" s="315">
        <v>4</v>
      </c>
      <c r="H278" s="315">
        <v>0</v>
      </c>
      <c r="J278" s="315">
        <v>0</v>
      </c>
      <c r="L278" s="315">
        <v>100</v>
      </c>
      <c r="Q278" s="316"/>
    </row>
    <row r="279" spans="1:21" x14ac:dyDescent="0.25">
      <c r="Q279" s="316"/>
    </row>
    <row r="280" spans="1:21" x14ac:dyDescent="0.25">
      <c r="A280" s="322" t="s">
        <v>416</v>
      </c>
      <c r="B280" s="323" t="s">
        <v>410</v>
      </c>
      <c r="C280" s="323"/>
      <c r="D280" s="323" t="s">
        <v>397</v>
      </c>
      <c r="E280" s="323"/>
      <c r="F280" s="323">
        <v>89</v>
      </c>
      <c r="G280" s="323"/>
      <c r="H280" s="323">
        <v>64</v>
      </c>
      <c r="I280" s="323"/>
      <c r="J280" s="323">
        <v>19</v>
      </c>
      <c r="K280" s="323"/>
      <c r="L280" s="323">
        <v>17</v>
      </c>
      <c r="M280" s="323"/>
      <c r="N280" s="323">
        <v>40</v>
      </c>
      <c r="O280" s="323"/>
      <c r="P280" s="323">
        <v>22.000000000000004</v>
      </c>
      <c r="Q280" s="324"/>
      <c r="R280" s="323">
        <v>7</v>
      </c>
      <c r="S280" s="323">
        <v>30</v>
      </c>
      <c r="T280" s="323">
        <v>55</v>
      </c>
      <c r="U280" s="323">
        <v>64</v>
      </c>
    </row>
    <row r="281" spans="1:21" x14ac:dyDescent="0.25">
      <c r="A281" s="323"/>
      <c r="B281" s="323" t="s">
        <v>396</v>
      </c>
      <c r="C281" s="323"/>
      <c r="D281" s="323" t="s">
        <v>397</v>
      </c>
      <c r="E281" s="323"/>
      <c r="F281" s="323">
        <v>70</v>
      </c>
      <c r="G281" s="323"/>
      <c r="H281" s="323">
        <v>55.999999999999993</v>
      </c>
      <c r="I281" s="323"/>
      <c r="J281" s="323">
        <v>19</v>
      </c>
      <c r="K281" s="323"/>
      <c r="L281" s="323">
        <v>26</v>
      </c>
      <c r="M281" s="323"/>
      <c r="N281" s="323">
        <v>36</v>
      </c>
      <c r="O281" s="323"/>
      <c r="P281" s="323">
        <v>12</v>
      </c>
      <c r="Q281" s="324"/>
      <c r="R281" s="323">
        <v>9</v>
      </c>
      <c r="S281" s="323">
        <v>30</v>
      </c>
      <c r="T281" s="323">
        <v>44.000000000000007</v>
      </c>
      <c r="U281" s="323">
        <v>55.999999999999993</v>
      </c>
    </row>
    <row r="282" spans="1:21" x14ac:dyDescent="0.25">
      <c r="A282" s="323"/>
      <c r="B282" s="323" t="s">
        <v>398</v>
      </c>
      <c r="C282" s="323"/>
      <c r="D282" s="323" t="s">
        <v>397</v>
      </c>
      <c r="E282" s="323"/>
      <c r="F282" s="323">
        <v>63</v>
      </c>
      <c r="G282" s="323"/>
      <c r="H282" s="323">
        <v>54.000000000000007</v>
      </c>
      <c r="I282" s="323"/>
      <c r="J282" s="323">
        <v>22.000000000000004</v>
      </c>
      <c r="K282" s="323"/>
      <c r="L282" s="323">
        <v>24</v>
      </c>
      <c r="M282" s="323"/>
      <c r="N282" s="323">
        <v>32</v>
      </c>
      <c r="O282" s="323"/>
      <c r="P282" s="323">
        <v>14</v>
      </c>
      <c r="Q282" s="324"/>
      <c r="R282" s="323">
        <v>16</v>
      </c>
      <c r="S282" s="323">
        <v>35</v>
      </c>
      <c r="T282" s="323">
        <v>45.999999999999993</v>
      </c>
      <c r="U282" s="323">
        <v>54.000000000000007</v>
      </c>
    </row>
    <row r="283" spans="1:21" x14ac:dyDescent="0.25">
      <c r="A283" s="323"/>
      <c r="B283" s="323" t="s">
        <v>399</v>
      </c>
      <c r="C283" s="323"/>
      <c r="D283" s="323" t="s">
        <v>397</v>
      </c>
      <c r="E283" s="323"/>
      <c r="F283" s="323">
        <v>29</v>
      </c>
      <c r="G283" s="323"/>
      <c r="H283" s="323">
        <v>62</v>
      </c>
      <c r="I283" s="323"/>
      <c r="J283" s="323">
        <v>10</v>
      </c>
      <c r="K283" s="323"/>
      <c r="L283" s="323">
        <v>27.999999999999996</v>
      </c>
      <c r="M283" s="323"/>
      <c r="N283" s="323">
        <v>37</v>
      </c>
      <c r="O283" s="323"/>
      <c r="P283" s="323">
        <v>27.000000000000004</v>
      </c>
      <c r="Q283" s="324"/>
      <c r="R283" s="323">
        <v>21</v>
      </c>
      <c r="S283" s="323">
        <v>31</v>
      </c>
      <c r="T283" s="323">
        <v>52</v>
      </c>
      <c r="U283" s="323">
        <v>62</v>
      </c>
    </row>
    <row r="284" spans="1:21" x14ac:dyDescent="0.25">
      <c r="A284" s="323"/>
      <c r="B284" s="323" t="s">
        <v>400</v>
      </c>
      <c r="C284" s="323"/>
      <c r="D284" s="323" t="s">
        <v>397</v>
      </c>
      <c r="E284" s="323"/>
      <c r="F284" s="323">
        <v>75</v>
      </c>
      <c r="G284" s="323"/>
      <c r="H284" s="323">
        <v>55</v>
      </c>
      <c r="I284" s="323"/>
      <c r="J284" s="323">
        <v>17</v>
      </c>
      <c r="K284" s="323"/>
      <c r="L284" s="323">
        <v>27.999999999999996</v>
      </c>
      <c r="M284" s="323"/>
      <c r="N284" s="323">
        <v>36</v>
      </c>
      <c r="O284" s="323"/>
      <c r="P284" s="323">
        <v>22.000000000000004</v>
      </c>
      <c r="Q284" s="324"/>
      <c r="R284" s="323">
        <v>1</v>
      </c>
      <c r="S284" s="323">
        <v>32</v>
      </c>
      <c r="T284" s="323">
        <v>45</v>
      </c>
      <c r="U284" s="323">
        <v>55</v>
      </c>
    </row>
    <row r="285" spans="1:21" x14ac:dyDescent="0.25">
      <c r="A285" s="323"/>
      <c r="B285" s="323" t="s">
        <v>401</v>
      </c>
      <c r="C285" s="323"/>
      <c r="D285" s="323" t="s">
        <v>402</v>
      </c>
      <c r="E285" s="323"/>
      <c r="F285" s="323">
        <v>55</v>
      </c>
      <c r="G285" s="323"/>
      <c r="H285" s="323">
        <v>40</v>
      </c>
      <c r="I285" s="323"/>
      <c r="J285" s="323">
        <v>18</v>
      </c>
      <c r="K285" s="323"/>
      <c r="L285" s="323">
        <v>42</v>
      </c>
      <c r="M285" s="323"/>
      <c r="N285" s="323">
        <v>40</v>
      </c>
      <c r="O285" s="323"/>
      <c r="P285" s="323">
        <v>17</v>
      </c>
      <c r="Q285" s="324"/>
      <c r="R285" s="323">
        <v>2</v>
      </c>
      <c r="S285" s="323">
        <v>18</v>
      </c>
      <c r="T285" s="323">
        <v>40</v>
      </c>
      <c r="U285" s="323"/>
    </row>
    <row r="286" spans="1:21" x14ac:dyDescent="0.25">
      <c r="A286" s="323"/>
      <c r="B286" s="323" t="s">
        <v>403</v>
      </c>
      <c r="C286" s="323"/>
      <c r="D286" s="323" t="s">
        <v>404</v>
      </c>
      <c r="E286" s="323"/>
      <c r="F286" s="323">
        <v>48</v>
      </c>
      <c r="G286" s="323"/>
      <c r="H286" s="323">
        <v>33</v>
      </c>
      <c r="I286" s="323"/>
      <c r="J286" s="323">
        <v>17</v>
      </c>
      <c r="K286" s="323"/>
      <c r="L286" s="323">
        <v>50</v>
      </c>
      <c r="M286" s="323"/>
      <c r="N286" s="323">
        <v>32</v>
      </c>
      <c r="O286" s="323"/>
      <c r="P286" s="323">
        <v>11</v>
      </c>
      <c r="Q286" s="324"/>
      <c r="R286" s="323">
        <v>13</v>
      </c>
      <c r="S286" s="323">
        <v>33</v>
      </c>
      <c r="T286" s="323"/>
      <c r="U286" s="323"/>
    </row>
    <row r="287" spans="1:21" x14ac:dyDescent="0.25">
      <c r="A287" s="323"/>
      <c r="B287" s="323" t="s">
        <v>405</v>
      </c>
      <c r="C287" s="323"/>
      <c r="D287" s="323" t="s">
        <v>406</v>
      </c>
      <c r="E287" s="323"/>
      <c r="F287" s="323">
        <v>83.000000000000014</v>
      </c>
      <c r="G287" s="323"/>
      <c r="H287" s="323">
        <v>5</v>
      </c>
      <c r="I287" s="323"/>
      <c r="J287" s="323">
        <v>12</v>
      </c>
      <c r="K287" s="323"/>
      <c r="L287" s="323">
        <v>83.000000000000014</v>
      </c>
      <c r="M287" s="323"/>
      <c r="N287" s="323">
        <v>24</v>
      </c>
      <c r="O287" s="323"/>
      <c r="P287" s="323">
        <v>19</v>
      </c>
      <c r="Q287" s="324"/>
      <c r="R287" s="323">
        <v>5</v>
      </c>
      <c r="S287" s="323"/>
      <c r="T287" s="323"/>
      <c r="U287" s="323"/>
    </row>
    <row r="288" spans="1:21" x14ac:dyDescent="0.25">
      <c r="A288" s="323"/>
      <c r="B288" s="323" t="s">
        <v>407</v>
      </c>
      <c r="C288" s="323"/>
      <c r="D288" s="323" t="s">
        <v>408</v>
      </c>
      <c r="E288" s="323"/>
      <c r="F288" s="323">
        <v>77</v>
      </c>
      <c r="G288" s="323"/>
      <c r="H288" s="323">
        <v>0</v>
      </c>
      <c r="I288" s="323"/>
      <c r="J288" s="323">
        <v>10</v>
      </c>
      <c r="K288" s="323"/>
      <c r="L288" s="323">
        <v>90</v>
      </c>
      <c r="M288" s="323"/>
      <c r="N288" s="323"/>
      <c r="O288" s="323"/>
      <c r="P288" s="323">
        <v>9</v>
      </c>
      <c r="Q288" s="324"/>
      <c r="R288" s="323"/>
      <c r="S288" s="323"/>
      <c r="T288" s="323"/>
      <c r="U288" s="323"/>
    </row>
    <row r="289" spans="1:21" x14ac:dyDescent="0.25">
      <c r="A289" s="323"/>
      <c r="B289" s="323"/>
      <c r="C289" s="323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4"/>
      <c r="R289" s="323"/>
      <c r="S289" s="323"/>
      <c r="T289" s="323"/>
      <c r="U289" s="323"/>
    </row>
    <row r="290" spans="1:21" ht="14.5" x14ac:dyDescent="0.35">
      <c r="A290" s="321" t="s">
        <v>14</v>
      </c>
      <c r="Q290" s="316"/>
    </row>
    <row r="291" spans="1:21" x14ac:dyDescent="0.25">
      <c r="A291" s="315" t="s">
        <v>461</v>
      </c>
      <c r="B291" s="315" t="s">
        <v>410</v>
      </c>
      <c r="D291" s="315" t="s">
        <v>397</v>
      </c>
      <c r="F291" s="315">
        <v>6</v>
      </c>
      <c r="H291" s="315">
        <v>17</v>
      </c>
      <c r="J291" s="315">
        <v>50</v>
      </c>
      <c r="L291" s="315">
        <v>33</v>
      </c>
      <c r="N291" s="315">
        <v>12</v>
      </c>
      <c r="P291" s="315">
        <v>20</v>
      </c>
      <c r="Q291" s="316"/>
      <c r="R291" s="315">
        <v>17</v>
      </c>
      <c r="S291" s="315">
        <v>17</v>
      </c>
      <c r="T291" s="315">
        <v>17</v>
      </c>
      <c r="U291" s="315">
        <v>17</v>
      </c>
    </row>
    <row r="292" spans="1:21" x14ac:dyDescent="0.25">
      <c r="A292" s="315" t="s">
        <v>461</v>
      </c>
      <c r="B292" s="315" t="s">
        <v>398</v>
      </c>
      <c r="D292" s="315" t="s">
        <v>397</v>
      </c>
      <c r="F292" s="315">
        <v>2</v>
      </c>
      <c r="H292" s="315">
        <v>0</v>
      </c>
      <c r="J292" s="315">
        <v>0</v>
      </c>
      <c r="L292" s="315">
        <v>100</v>
      </c>
      <c r="Q292" s="316"/>
      <c r="R292" s="315">
        <v>0</v>
      </c>
      <c r="S292" s="315">
        <v>0</v>
      </c>
      <c r="T292" s="315">
        <v>0</v>
      </c>
      <c r="U292" s="315">
        <v>0</v>
      </c>
    </row>
    <row r="293" spans="1:21" x14ac:dyDescent="0.25">
      <c r="A293" s="315" t="s">
        <v>461</v>
      </c>
      <c r="B293" s="315" t="s">
        <v>399</v>
      </c>
      <c r="D293" s="315" t="s">
        <v>397</v>
      </c>
      <c r="F293" s="315">
        <v>3</v>
      </c>
      <c r="H293" s="315">
        <v>33</v>
      </c>
      <c r="J293" s="315">
        <v>33</v>
      </c>
      <c r="L293" s="315">
        <v>33</v>
      </c>
      <c r="N293" s="315">
        <v>40</v>
      </c>
      <c r="P293" s="315">
        <v>48</v>
      </c>
      <c r="Q293" s="316"/>
      <c r="R293" s="315">
        <v>0</v>
      </c>
      <c r="S293" s="315">
        <v>0</v>
      </c>
      <c r="T293" s="315">
        <v>33</v>
      </c>
      <c r="U293" s="315">
        <v>33</v>
      </c>
    </row>
    <row r="294" spans="1:21" x14ac:dyDescent="0.25">
      <c r="A294" s="315" t="s">
        <v>461</v>
      </c>
      <c r="B294" s="315" t="s">
        <v>400</v>
      </c>
      <c r="D294" s="315" t="s">
        <v>397</v>
      </c>
      <c r="F294" s="315">
        <v>3</v>
      </c>
      <c r="H294" s="315">
        <v>33</v>
      </c>
      <c r="J294" s="315">
        <v>33</v>
      </c>
      <c r="L294" s="315">
        <v>33</v>
      </c>
      <c r="N294" s="315">
        <v>52</v>
      </c>
      <c r="P294" s="315">
        <v>16</v>
      </c>
      <c r="Q294" s="316"/>
      <c r="R294" s="315">
        <v>0</v>
      </c>
      <c r="S294" s="315">
        <v>0</v>
      </c>
      <c r="T294" s="315">
        <v>0</v>
      </c>
      <c r="U294" s="315">
        <v>33</v>
      </c>
    </row>
    <row r="295" spans="1:21" x14ac:dyDescent="0.25">
      <c r="A295" s="315" t="s">
        <v>461</v>
      </c>
      <c r="B295" s="315" t="s">
        <v>401</v>
      </c>
      <c r="D295" s="315" t="s">
        <v>402</v>
      </c>
      <c r="F295" s="315">
        <v>3</v>
      </c>
      <c r="H295" s="315">
        <v>67</v>
      </c>
      <c r="J295" s="315">
        <v>0</v>
      </c>
      <c r="L295" s="315">
        <v>33</v>
      </c>
      <c r="N295" s="315">
        <v>16</v>
      </c>
      <c r="Q295" s="316"/>
      <c r="R295" s="315">
        <v>67</v>
      </c>
      <c r="S295" s="315">
        <v>67</v>
      </c>
      <c r="T295" s="315">
        <v>67</v>
      </c>
    </row>
    <row r="296" spans="1:21" x14ac:dyDescent="0.25">
      <c r="A296" s="315" t="s">
        <v>461</v>
      </c>
      <c r="B296" s="315" t="s">
        <v>403</v>
      </c>
      <c r="D296" s="315" t="s">
        <v>404</v>
      </c>
      <c r="F296" s="315">
        <v>4</v>
      </c>
      <c r="H296" s="315">
        <v>0</v>
      </c>
      <c r="J296" s="315">
        <v>50</v>
      </c>
      <c r="L296" s="315">
        <v>50</v>
      </c>
      <c r="P296" s="315">
        <v>14</v>
      </c>
      <c r="Q296" s="316"/>
      <c r="R296" s="315">
        <v>0</v>
      </c>
      <c r="S296" s="315">
        <v>0</v>
      </c>
    </row>
    <row r="297" spans="1:21" x14ac:dyDescent="0.25">
      <c r="A297" s="315" t="s">
        <v>461</v>
      </c>
      <c r="B297" s="315" t="s">
        <v>405</v>
      </c>
      <c r="D297" s="315" t="s">
        <v>406</v>
      </c>
      <c r="F297" s="315">
        <v>5</v>
      </c>
      <c r="H297" s="315">
        <v>20</v>
      </c>
      <c r="J297" s="315">
        <v>60</v>
      </c>
      <c r="L297" s="315">
        <v>20</v>
      </c>
      <c r="N297" s="315">
        <v>16</v>
      </c>
      <c r="P297" s="315">
        <v>11</v>
      </c>
      <c r="Q297" s="316"/>
      <c r="R297" s="315">
        <v>20</v>
      </c>
    </row>
    <row r="298" spans="1:21" x14ac:dyDescent="0.25">
      <c r="A298" s="315" t="s">
        <v>461</v>
      </c>
      <c r="B298" s="315" t="s">
        <v>407</v>
      </c>
      <c r="D298" s="315" t="s">
        <v>408</v>
      </c>
      <c r="F298" s="315">
        <v>3</v>
      </c>
      <c r="H298" s="315">
        <v>0</v>
      </c>
      <c r="J298" s="315">
        <v>33</v>
      </c>
      <c r="L298" s="315">
        <v>67</v>
      </c>
      <c r="P298" s="315">
        <v>12</v>
      </c>
      <c r="Q298" s="316"/>
    </row>
    <row r="299" spans="1:21" x14ac:dyDescent="0.25">
      <c r="Q299" s="316"/>
    </row>
    <row r="300" spans="1:21" x14ac:dyDescent="0.25">
      <c r="A300" s="315" t="s">
        <v>462</v>
      </c>
      <c r="B300" s="315" t="s">
        <v>410</v>
      </c>
      <c r="D300" s="315" t="s">
        <v>397</v>
      </c>
      <c r="F300" s="315">
        <v>1</v>
      </c>
      <c r="H300" s="315">
        <v>100</v>
      </c>
      <c r="J300" s="315">
        <v>0</v>
      </c>
      <c r="L300" s="315">
        <v>0</v>
      </c>
      <c r="N300" s="315">
        <v>12</v>
      </c>
      <c r="Q300" s="316"/>
      <c r="R300" s="315">
        <v>100</v>
      </c>
      <c r="S300" s="315">
        <v>100</v>
      </c>
      <c r="T300" s="315">
        <v>100</v>
      </c>
      <c r="U300" s="315">
        <v>100</v>
      </c>
    </row>
    <row r="301" spans="1:21" x14ac:dyDescent="0.25">
      <c r="A301" s="315" t="s">
        <v>462</v>
      </c>
      <c r="B301" s="315" t="s">
        <v>396</v>
      </c>
      <c r="D301" s="315" t="s">
        <v>397</v>
      </c>
      <c r="F301" s="315">
        <v>5</v>
      </c>
      <c r="H301" s="315">
        <v>60</v>
      </c>
      <c r="J301" s="315">
        <v>40</v>
      </c>
      <c r="L301" s="315">
        <v>0</v>
      </c>
      <c r="N301" s="315">
        <v>16</v>
      </c>
      <c r="P301" s="315">
        <v>14</v>
      </c>
      <c r="Q301" s="316"/>
      <c r="R301" s="315">
        <v>40</v>
      </c>
      <c r="S301" s="315">
        <v>40</v>
      </c>
      <c r="T301" s="315">
        <v>40</v>
      </c>
      <c r="U301" s="315">
        <v>60</v>
      </c>
    </row>
    <row r="302" spans="1:21" x14ac:dyDescent="0.25">
      <c r="A302" s="315" t="s">
        <v>462</v>
      </c>
      <c r="B302" s="315" t="s">
        <v>398</v>
      </c>
      <c r="D302" s="315" t="s">
        <v>397</v>
      </c>
      <c r="F302" s="315">
        <v>3</v>
      </c>
      <c r="H302" s="315">
        <v>100</v>
      </c>
      <c r="J302" s="315">
        <v>0</v>
      </c>
      <c r="L302" s="315">
        <v>0</v>
      </c>
      <c r="N302" s="315">
        <v>27.999999999999996</v>
      </c>
      <c r="Q302" s="316"/>
      <c r="R302" s="315">
        <v>33</v>
      </c>
      <c r="S302" s="315">
        <v>67</v>
      </c>
      <c r="T302" s="315">
        <v>67</v>
      </c>
      <c r="U302" s="315">
        <v>100</v>
      </c>
    </row>
    <row r="303" spans="1:21" x14ac:dyDescent="0.25">
      <c r="A303" s="315" t="s">
        <v>462</v>
      </c>
      <c r="B303" s="315" t="s">
        <v>405</v>
      </c>
      <c r="D303" s="315" t="s">
        <v>406</v>
      </c>
      <c r="F303" s="315">
        <v>2</v>
      </c>
      <c r="H303" s="315">
        <v>50</v>
      </c>
      <c r="J303" s="315">
        <v>50</v>
      </c>
      <c r="L303" s="315">
        <v>0</v>
      </c>
      <c r="N303" s="315">
        <v>12</v>
      </c>
      <c r="P303" s="315">
        <v>8</v>
      </c>
      <c r="Q303" s="316"/>
      <c r="R303" s="315">
        <v>50</v>
      </c>
    </row>
    <row r="304" spans="1:21" x14ac:dyDescent="0.25">
      <c r="Q304" s="316"/>
    </row>
    <row r="305" spans="1:21" x14ac:dyDescent="0.25">
      <c r="A305" s="315" t="s">
        <v>463</v>
      </c>
      <c r="B305" s="315" t="s">
        <v>410</v>
      </c>
      <c r="D305" s="315" t="s">
        <v>397</v>
      </c>
      <c r="F305" s="315">
        <v>8</v>
      </c>
      <c r="H305" s="315">
        <v>13</v>
      </c>
      <c r="J305" s="315">
        <v>75</v>
      </c>
      <c r="L305" s="315">
        <v>13</v>
      </c>
      <c r="N305" s="315">
        <v>12</v>
      </c>
      <c r="P305" s="315">
        <v>11</v>
      </c>
      <c r="Q305" s="316"/>
      <c r="R305" s="315">
        <v>13</v>
      </c>
      <c r="S305" s="315">
        <v>13</v>
      </c>
      <c r="T305" s="315">
        <v>13</v>
      </c>
      <c r="U305" s="315">
        <v>13</v>
      </c>
    </row>
    <row r="306" spans="1:21" x14ac:dyDescent="0.25">
      <c r="Q306" s="316"/>
    </row>
    <row r="307" spans="1:21" x14ac:dyDescent="0.25">
      <c r="A307" s="315" t="s">
        <v>464</v>
      </c>
      <c r="B307" s="315" t="s">
        <v>410</v>
      </c>
      <c r="D307" s="315" t="s">
        <v>397</v>
      </c>
      <c r="F307" s="315">
        <v>3</v>
      </c>
      <c r="H307" s="315">
        <v>67</v>
      </c>
      <c r="J307" s="315">
        <v>33</v>
      </c>
      <c r="L307" s="315">
        <v>0</v>
      </c>
      <c r="N307" s="315">
        <v>27.000000000000004</v>
      </c>
      <c r="P307" s="315">
        <v>8</v>
      </c>
      <c r="Q307" s="316"/>
      <c r="R307" s="315">
        <v>33</v>
      </c>
      <c r="S307" s="315">
        <v>33</v>
      </c>
      <c r="T307" s="315">
        <v>67</v>
      </c>
      <c r="U307" s="315">
        <v>67</v>
      </c>
    </row>
    <row r="308" spans="1:21" x14ac:dyDescent="0.25">
      <c r="A308" s="315" t="s">
        <v>464</v>
      </c>
      <c r="B308" s="315" t="s">
        <v>396</v>
      </c>
      <c r="D308" s="315" t="s">
        <v>397</v>
      </c>
      <c r="F308" s="315">
        <v>7</v>
      </c>
      <c r="H308" s="315">
        <v>57</v>
      </c>
      <c r="J308" s="315">
        <v>43</v>
      </c>
      <c r="L308" s="315">
        <v>0</v>
      </c>
      <c r="N308" s="315">
        <v>13</v>
      </c>
      <c r="P308" s="315">
        <v>13</v>
      </c>
      <c r="Q308" s="316"/>
      <c r="R308" s="315">
        <v>43</v>
      </c>
      <c r="S308" s="315">
        <v>43</v>
      </c>
      <c r="T308" s="315">
        <v>43</v>
      </c>
      <c r="U308" s="315">
        <v>57</v>
      </c>
    </row>
    <row r="309" spans="1:21" x14ac:dyDescent="0.25">
      <c r="A309" s="315" t="s">
        <v>464</v>
      </c>
      <c r="B309" s="315" t="s">
        <v>398</v>
      </c>
      <c r="D309" s="315" t="s">
        <v>397</v>
      </c>
      <c r="F309" s="315">
        <v>2</v>
      </c>
      <c r="H309" s="315">
        <v>0</v>
      </c>
      <c r="J309" s="315">
        <v>100</v>
      </c>
      <c r="L309" s="315">
        <v>0</v>
      </c>
      <c r="P309" s="315">
        <v>30</v>
      </c>
      <c r="Q309" s="316"/>
      <c r="R309" s="315">
        <v>0</v>
      </c>
      <c r="S309" s="315">
        <v>0</v>
      </c>
      <c r="T309" s="315">
        <v>0</v>
      </c>
      <c r="U309" s="315">
        <v>0</v>
      </c>
    </row>
    <row r="310" spans="1:21" x14ac:dyDescent="0.25">
      <c r="A310" s="315" t="s">
        <v>464</v>
      </c>
      <c r="B310" s="315" t="s">
        <v>399</v>
      </c>
      <c r="D310" s="315" t="s">
        <v>397</v>
      </c>
      <c r="F310" s="315">
        <v>1</v>
      </c>
      <c r="H310" s="315">
        <v>100</v>
      </c>
      <c r="J310" s="315">
        <v>0</v>
      </c>
      <c r="L310" s="315">
        <v>0</v>
      </c>
      <c r="N310" s="315">
        <v>40</v>
      </c>
      <c r="Q310" s="316"/>
      <c r="R310" s="315">
        <v>0</v>
      </c>
      <c r="S310" s="315">
        <v>0</v>
      </c>
      <c r="T310" s="315">
        <v>100</v>
      </c>
      <c r="U310" s="315">
        <v>100</v>
      </c>
    </row>
    <row r="311" spans="1:21" x14ac:dyDescent="0.25">
      <c r="A311" s="315" t="s">
        <v>464</v>
      </c>
      <c r="B311" s="315" t="s">
        <v>403</v>
      </c>
      <c r="D311" s="315" t="s">
        <v>404</v>
      </c>
      <c r="F311" s="315">
        <v>1</v>
      </c>
      <c r="H311" s="315">
        <v>100</v>
      </c>
      <c r="J311" s="315">
        <v>0</v>
      </c>
      <c r="L311" s="315">
        <v>0</v>
      </c>
      <c r="N311" s="315">
        <v>27.999999999999996</v>
      </c>
      <c r="Q311" s="316"/>
      <c r="R311" s="315">
        <v>0</v>
      </c>
      <c r="S311" s="315">
        <v>100</v>
      </c>
    </row>
    <row r="312" spans="1:21" x14ac:dyDescent="0.25">
      <c r="A312" s="315" t="s">
        <v>464</v>
      </c>
      <c r="B312" s="315" t="s">
        <v>405</v>
      </c>
      <c r="D312" s="315" t="s">
        <v>406</v>
      </c>
      <c r="F312" s="315">
        <v>7</v>
      </c>
      <c r="H312" s="315">
        <v>14</v>
      </c>
      <c r="J312" s="315">
        <v>71</v>
      </c>
      <c r="L312" s="315">
        <v>14</v>
      </c>
      <c r="N312" s="315">
        <v>16</v>
      </c>
      <c r="P312" s="315">
        <v>11</v>
      </c>
      <c r="Q312" s="316"/>
      <c r="R312" s="315">
        <v>14</v>
      </c>
    </row>
    <row r="313" spans="1:21" x14ac:dyDescent="0.25">
      <c r="A313" s="315" t="s">
        <v>464</v>
      </c>
      <c r="B313" s="315" t="s">
        <v>407</v>
      </c>
      <c r="D313" s="315" t="s">
        <v>408</v>
      </c>
      <c r="F313" s="315">
        <v>6</v>
      </c>
      <c r="H313" s="315">
        <v>0</v>
      </c>
      <c r="J313" s="315">
        <v>50</v>
      </c>
      <c r="L313" s="315">
        <v>50</v>
      </c>
      <c r="P313" s="315">
        <v>8</v>
      </c>
      <c r="Q313" s="316"/>
    </row>
    <row r="314" spans="1:21" x14ac:dyDescent="0.25">
      <c r="Q314" s="316"/>
    </row>
    <row r="315" spans="1:21" x14ac:dyDescent="0.25">
      <c r="A315" s="322" t="s">
        <v>416</v>
      </c>
      <c r="B315" s="323" t="s">
        <v>410</v>
      </c>
      <c r="C315" s="323"/>
      <c r="D315" s="323" t="s">
        <v>397</v>
      </c>
      <c r="E315" s="323"/>
      <c r="F315" s="323">
        <v>18</v>
      </c>
      <c r="G315" s="323"/>
      <c r="H315" s="323">
        <v>27.999999999999996</v>
      </c>
      <c r="I315" s="323"/>
      <c r="J315" s="323">
        <v>55.999999999999993</v>
      </c>
      <c r="K315" s="323"/>
      <c r="L315" s="323">
        <v>17</v>
      </c>
      <c r="M315" s="323"/>
      <c r="N315" s="323">
        <v>12</v>
      </c>
      <c r="O315" s="323"/>
      <c r="P315" s="323">
        <v>13</v>
      </c>
      <c r="Q315" s="324"/>
      <c r="R315" s="323">
        <v>22.000000000000004</v>
      </c>
      <c r="S315" s="323">
        <v>22.000000000000004</v>
      </c>
      <c r="T315" s="323">
        <v>27.999999999999996</v>
      </c>
      <c r="U315" s="323">
        <v>27.999999999999996</v>
      </c>
    </row>
    <row r="316" spans="1:21" x14ac:dyDescent="0.25">
      <c r="A316" s="323"/>
      <c r="B316" s="323" t="s">
        <v>396</v>
      </c>
      <c r="C316" s="323"/>
      <c r="D316" s="323" t="s">
        <v>397</v>
      </c>
      <c r="E316" s="323"/>
      <c r="F316" s="323">
        <v>12</v>
      </c>
      <c r="G316" s="323"/>
      <c r="H316" s="323">
        <v>58</v>
      </c>
      <c r="I316" s="323"/>
      <c r="J316" s="323">
        <v>42</v>
      </c>
      <c r="K316" s="323"/>
      <c r="L316" s="323">
        <v>0</v>
      </c>
      <c r="M316" s="323"/>
      <c r="N316" s="323">
        <v>14</v>
      </c>
      <c r="O316" s="323"/>
      <c r="P316" s="323">
        <v>14</v>
      </c>
      <c r="Q316" s="324"/>
      <c r="R316" s="323">
        <v>42</v>
      </c>
      <c r="S316" s="323">
        <v>42</v>
      </c>
      <c r="T316" s="323">
        <v>42</v>
      </c>
      <c r="U316" s="323">
        <v>58</v>
      </c>
    </row>
    <row r="317" spans="1:21" x14ac:dyDescent="0.25">
      <c r="A317" s="323"/>
      <c r="B317" s="323" t="s">
        <v>398</v>
      </c>
      <c r="C317" s="323"/>
      <c r="D317" s="323" t="s">
        <v>397</v>
      </c>
      <c r="E317" s="323"/>
      <c r="F317" s="323">
        <v>7</v>
      </c>
      <c r="G317" s="323"/>
      <c r="H317" s="323">
        <v>43</v>
      </c>
      <c r="I317" s="323"/>
      <c r="J317" s="323">
        <v>29</v>
      </c>
      <c r="K317" s="323"/>
      <c r="L317" s="323">
        <v>29</v>
      </c>
      <c r="M317" s="323"/>
      <c r="N317" s="323">
        <v>27.999999999999996</v>
      </c>
      <c r="O317" s="323"/>
      <c r="P317" s="323">
        <v>30</v>
      </c>
      <c r="Q317" s="324"/>
      <c r="R317" s="323">
        <v>14</v>
      </c>
      <c r="S317" s="323">
        <v>29</v>
      </c>
      <c r="T317" s="323">
        <v>29</v>
      </c>
      <c r="U317" s="323">
        <v>43</v>
      </c>
    </row>
    <row r="318" spans="1:21" x14ac:dyDescent="0.25">
      <c r="A318" s="323"/>
      <c r="B318" s="323" t="s">
        <v>399</v>
      </c>
      <c r="C318" s="323"/>
      <c r="D318" s="323" t="s">
        <v>397</v>
      </c>
      <c r="E318" s="323"/>
      <c r="F318" s="323">
        <v>4</v>
      </c>
      <c r="G318" s="323"/>
      <c r="H318" s="323">
        <v>50</v>
      </c>
      <c r="I318" s="323"/>
      <c r="J318" s="323">
        <v>25</v>
      </c>
      <c r="K318" s="323"/>
      <c r="L318" s="323">
        <v>25</v>
      </c>
      <c r="M318" s="323"/>
      <c r="N318" s="323">
        <v>40</v>
      </c>
      <c r="O318" s="323"/>
      <c r="P318" s="323">
        <v>48</v>
      </c>
      <c r="Q318" s="324"/>
      <c r="R318" s="323">
        <v>0</v>
      </c>
      <c r="S318" s="323">
        <v>0</v>
      </c>
      <c r="T318" s="323">
        <v>50</v>
      </c>
      <c r="U318" s="323">
        <v>50</v>
      </c>
    </row>
    <row r="319" spans="1:21" x14ac:dyDescent="0.25">
      <c r="A319" s="323"/>
      <c r="B319" s="323" t="s">
        <v>400</v>
      </c>
      <c r="C319" s="323"/>
      <c r="D319" s="323" t="s">
        <v>397</v>
      </c>
      <c r="E319" s="323"/>
      <c r="F319" s="323">
        <v>3</v>
      </c>
      <c r="G319" s="323"/>
      <c r="H319" s="323">
        <v>33</v>
      </c>
      <c r="I319" s="323"/>
      <c r="J319" s="323">
        <v>33</v>
      </c>
      <c r="K319" s="323"/>
      <c r="L319" s="323">
        <v>33</v>
      </c>
      <c r="M319" s="323"/>
      <c r="N319" s="323">
        <v>52</v>
      </c>
      <c r="O319" s="323"/>
      <c r="P319" s="323">
        <v>16</v>
      </c>
      <c r="Q319" s="324"/>
      <c r="R319" s="323">
        <v>0</v>
      </c>
      <c r="S319" s="323">
        <v>0</v>
      </c>
      <c r="T319" s="323">
        <v>0</v>
      </c>
      <c r="U319" s="323">
        <v>33</v>
      </c>
    </row>
    <row r="320" spans="1:21" x14ac:dyDescent="0.25">
      <c r="A320" s="323"/>
      <c r="B320" s="323" t="s">
        <v>401</v>
      </c>
      <c r="C320" s="323"/>
      <c r="D320" s="323" t="s">
        <v>402</v>
      </c>
      <c r="E320" s="323"/>
      <c r="F320" s="323">
        <v>3</v>
      </c>
      <c r="G320" s="323"/>
      <c r="H320" s="323">
        <v>67</v>
      </c>
      <c r="I320" s="323"/>
      <c r="J320" s="323">
        <v>0</v>
      </c>
      <c r="K320" s="323"/>
      <c r="L320" s="323">
        <v>33</v>
      </c>
      <c r="M320" s="323"/>
      <c r="N320" s="323">
        <v>16</v>
      </c>
      <c r="O320" s="323"/>
      <c r="P320" s="323"/>
      <c r="Q320" s="324"/>
      <c r="R320" s="323">
        <v>67</v>
      </c>
      <c r="S320" s="323">
        <v>67</v>
      </c>
      <c r="T320" s="323">
        <v>67</v>
      </c>
      <c r="U320" s="323"/>
    </row>
    <row r="321" spans="1:21" x14ac:dyDescent="0.25">
      <c r="A321" s="323"/>
      <c r="B321" s="323" t="s">
        <v>403</v>
      </c>
      <c r="C321" s="323"/>
      <c r="D321" s="323" t="s">
        <v>404</v>
      </c>
      <c r="E321" s="323"/>
      <c r="F321" s="323">
        <v>5</v>
      </c>
      <c r="G321" s="323"/>
      <c r="H321" s="323">
        <v>20</v>
      </c>
      <c r="I321" s="323"/>
      <c r="J321" s="323">
        <v>40</v>
      </c>
      <c r="K321" s="323"/>
      <c r="L321" s="323">
        <v>40</v>
      </c>
      <c r="M321" s="323"/>
      <c r="N321" s="323">
        <v>27.999999999999996</v>
      </c>
      <c r="O321" s="323"/>
      <c r="P321" s="323">
        <v>14</v>
      </c>
      <c r="Q321" s="324"/>
      <c r="R321" s="323">
        <v>0</v>
      </c>
      <c r="S321" s="323">
        <v>20</v>
      </c>
      <c r="T321" s="323"/>
      <c r="U321" s="323"/>
    </row>
    <row r="322" spans="1:21" x14ac:dyDescent="0.25">
      <c r="A322" s="323"/>
      <c r="B322" s="323" t="s">
        <v>405</v>
      </c>
      <c r="C322" s="323"/>
      <c r="D322" s="323" t="s">
        <v>406</v>
      </c>
      <c r="E322" s="323"/>
      <c r="F322" s="323">
        <v>14</v>
      </c>
      <c r="G322" s="323"/>
      <c r="H322" s="323">
        <v>21</v>
      </c>
      <c r="I322" s="323"/>
      <c r="J322" s="323">
        <v>64</v>
      </c>
      <c r="K322" s="323"/>
      <c r="L322" s="323">
        <v>14</v>
      </c>
      <c r="M322" s="323"/>
      <c r="N322" s="323">
        <v>16</v>
      </c>
      <c r="O322" s="323"/>
      <c r="P322" s="323">
        <v>11</v>
      </c>
      <c r="Q322" s="324"/>
      <c r="R322" s="323">
        <v>21</v>
      </c>
      <c r="S322" s="323"/>
      <c r="T322" s="323"/>
      <c r="U322" s="323"/>
    </row>
    <row r="323" spans="1:21" x14ac:dyDescent="0.25">
      <c r="A323" s="323"/>
      <c r="B323" s="323" t="s">
        <v>407</v>
      </c>
      <c r="C323" s="323"/>
      <c r="D323" s="323" t="s">
        <v>408</v>
      </c>
      <c r="E323" s="323"/>
      <c r="F323" s="323">
        <v>9</v>
      </c>
      <c r="G323" s="323"/>
      <c r="H323" s="323">
        <v>0</v>
      </c>
      <c r="I323" s="323"/>
      <c r="J323" s="323">
        <v>44.000000000000007</v>
      </c>
      <c r="K323" s="323"/>
      <c r="L323" s="323">
        <v>55.999999999999993</v>
      </c>
      <c r="M323" s="323"/>
      <c r="N323" s="323"/>
      <c r="O323" s="323"/>
      <c r="P323" s="323">
        <v>9</v>
      </c>
      <c r="Q323" s="324"/>
      <c r="R323" s="323"/>
      <c r="S323" s="323"/>
      <c r="T323" s="323"/>
      <c r="U323" s="323"/>
    </row>
    <row r="324" spans="1:21" x14ac:dyDescent="0.25">
      <c r="A324" s="323"/>
      <c r="B324" s="323"/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4"/>
      <c r="R324" s="323"/>
      <c r="S324" s="323"/>
      <c r="T324" s="323"/>
      <c r="U324" s="323"/>
    </row>
    <row r="325" spans="1:21" ht="14.5" x14ac:dyDescent="0.35">
      <c r="A325" s="321" t="s">
        <v>26</v>
      </c>
      <c r="Q325" s="316"/>
    </row>
    <row r="326" spans="1:21" x14ac:dyDescent="0.25">
      <c r="A326" s="315" t="s">
        <v>32</v>
      </c>
      <c r="B326" s="315" t="s">
        <v>403</v>
      </c>
      <c r="D326" s="315" t="s">
        <v>404</v>
      </c>
      <c r="F326" s="315">
        <v>1</v>
      </c>
      <c r="H326" s="315">
        <v>100</v>
      </c>
      <c r="J326" s="315">
        <v>0</v>
      </c>
      <c r="L326" s="315">
        <v>0</v>
      </c>
      <c r="N326" s="315">
        <v>36</v>
      </c>
      <c r="Q326" s="316"/>
      <c r="R326" s="315">
        <v>0</v>
      </c>
      <c r="S326" s="315">
        <v>100</v>
      </c>
    </row>
    <row r="327" spans="1:21" x14ac:dyDescent="0.25">
      <c r="Q327" s="316"/>
    </row>
    <row r="328" spans="1:21" x14ac:dyDescent="0.25">
      <c r="A328" s="315" t="s">
        <v>471</v>
      </c>
      <c r="B328" s="315" t="s">
        <v>410</v>
      </c>
      <c r="D328" s="315" t="s">
        <v>397</v>
      </c>
      <c r="F328" s="315">
        <v>18</v>
      </c>
      <c r="H328" s="315">
        <v>72</v>
      </c>
      <c r="J328" s="315">
        <v>22.000000000000004</v>
      </c>
      <c r="L328" s="315">
        <v>6</v>
      </c>
      <c r="N328" s="315">
        <v>32</v>
      </c>
      <c r="P328" s="315">
        <v>11</v>
      </c>
      <c r="Q328" s="316"/>
      <c r="R328" s="315">
        <v>33</v>
      </c>
      <c r="S328" s="315">
        <v>44.000000000000007</v>
      </c>
      <c r="T328" s="315">
        <v>55.999999999999993</v>
      </c>
      <c r="U328" s="315">
        <v>72</v>
      </c>
    </row>
    <row r="329" spans="1:21" x14ac:dyDescent="0.25">
      <c r="A329" s="315" t="s">
        <v>471</v>
      </c>
      <c r="B329" s="315" t="s">
        <v>396</v>
      </c>
      <c r="D329" s="315" t="s">
        <v>397</v>
      </c>
      <c r="F329" s="315">
        <v>22.000000000000004</v>
      </c>
      <c r="H329" s="315">
        <v>77</v>
      </c>
      <c r="J329" s="315">
        <v>9</v>
      </c>
      <c r="L329" s="315">
        <v>14</v>
      </c>
      <c r="N329" s="315">
        <v>24</v>
      </c>
      <c r="P329" s="315">
        <v>16</v>
      </c>
      <c r="Q329" s="316"/>
      <c r="R329" s="315">
        <v>45</v>
      </c>
      <c r="S329" s="315">
        <v>68</v>
      </c>
      <c r="T329" s="315">
        <v>73</v>
      </c>
      <c r="U329" s="315">
        <v>77</v>
      </c>
    </row>
    <row r="330" spans="1:21" x14ac:dyDescent="0.25">
      <c r="A330" s="315" t="s">
        <v>471</v>
      </c>
      <c r="B330" s="315" t="s">
        <v>398</v>
      </c>
      <c r="D330" s="315" t="s">
        <v>397</v>
      </c>
      <c r="F330" s="315">
        <v>19</v>
      </c>
      <c r="H330" s="315">
        <v>74</v>
      </c>
      <c r="J330" s="315">
        <v>21</v>
      </c>
      <c r="L330" s="315">
        <v>5</v>
      </c>
      <c r="N330" s="315">
        <v>24</v>
      </c>
      <c r="P330" s="315">
        <v>18</v>
      </c>
      <c r="Q330" s="316"/>
      <c r="R330" s="315">
        <v>53</v>
      </c>
      <c r="S330" s="315">
        <v>58</v>
      </c>
      <c r="T330" s="315">
        <v>58</v>
      </c>
      <c r="U330" s="315">
        <v>74</v>
      </c>
    </row>
    <row r="331" spans="1:21" x14ac:dyDescent="0.25">
      <c r="A331" s="315" t="s">
        <v>471</v>
      </c>
      <c r="B331" s="315" t="s">
        <v>399</v>
      </c>
      <c r="D331" s="315" t="s">
        <v>397</v>
      </c>
      <c r="F331" s="315">
        <v>19</v>
      </c>
      <c r="H331" s="315">
        <v>79</v>
      </c>
      <c r="J331" s="315">
        <v>11</v>
      </c>
      <c r="L331" s="315">
        <v>11</v>
      </c>
      <c r="N331" s="315">
        <v>36</v>
      </c>
      <c r="P331" s="315">
        <v>27.999999999999996</v>
      </c>
      <c r="Q331" s="316"/>
      <c r="R331" s="315">
        <v>37</v>
      </c>
      <c r="S331" s="315">
        <v>53</v>
      </c>
      <c r="T331" s="315">
        <v>63</v>
      </c>
      <c r="U331" s="315">
        <v>79</v>
      </c>
    </row>
    <row r="332" spans="1:21" x14ac:dyDescent="0.25">
      <c r="A332" s="315" t="s">
        <v>471</v>
      </c>
      <c r="B332" s="315" t="s">
        <v>400</v>
      </c>
      <c r="D332" s="315" t="s">
        <v>397</v>
      </c>
      <c r="F332" s="315">
        <v>16</v>
      </c>
      <c r="H332" s="315">
        <v>69</v>
      </c>
      <c r="J332" s="315">
        <v>31</v>
      </c>
      <c r="L332" s="315">
        <v>0</v>
      </c>
      <c r="N332" s="315">
        <v>36</v>
      </c>
      <c r="P332" s="315">
        <v>20</v>
      </c>
      <c r="Q332" s="316"/>
      <c r="R332" s="315">
        <v>31</v>
      </c>
      <c r="S332" s="315">
        <v>44.000000000000007</v>
      </c>
      <c r="T332" s="315">
        <v>63</v>
      </c>
      <c r="U332" s="315">
        <v>69</v>
      </c>
    </row>
    <row r="333" spans="1:21" x14ac:dyDescent="0.25">
      <c r="A333" s="315" t="s">
        <v>471</v>
      </c>
      <c r="B333" s="315" t="s">
        <v>401</v>
      </c>
      <c r="D333" s="315" t="s">
        <v>402</v>
      </c>
      <c r="F333" s="315">
        <v>17</v>
      </c>
      <c r="H333" s="315">
        <v>76</v>
      </c>
      <c r="J333" s="315">
        <v>12</v>
      </c>
      <c r="L333" s="315">
        <v>12</v>
      </c>
      <c r="N333" s="315">
        <v>24</v>
      </c>
      <c r="P333" s="315">
        <v>22.000000000000004</v>
      </c>
      <c r="Q333" s="316"/>
      <c r="R333" s="315">
        <v>59</v>
      </c>
      <c r="S333" s="315">
        <v>76</v>
      </c>
      <c r="T333" s="315">
        <v>76</v>
      </c>
    </row>
    <row r="334" spans="1:21" x14ac:dyDescent="0.25">
      <c r="A334" s="315" t="s">
        <v>471</v>
      </c>
      <c r="B334" s="315" t="s">
        <v>403</v>
      </c>
      <c r="D334" s="315" t="s">
        <v>404</v>
      </c>
      <c r="F334" s="315">
        <v>32</v>
      </c>
      <c r="H334" s="315">
        <v>55.999999999999993</v>
      </c>
      <c r="J334" s="315">
        <v>25</v>
      </c>
      <c r="L334" s="315">
        <v>19</v>
      </c>
      <c r="N334" s="315">
        <v>24</v>
      </c>
      <c r="P334" s="315">
        <v>17</v>
      </c>
      <c r="Q334" s="316"/>
      <c r="R334" s="315">
        <v>38</v>
      </c>
      <c r="S334" s="315">
        <v>55.999999999999993</v>
      </c>
    </row>
    <row r="335" spans="1:21" x14ac:dyDescent="0.25">
      <c r="A335" s="315" t="s">
        <v>471</v>
      </c>
      <c r="B335" s="315" t="s">
        <v>405</v>
      </c>
      <c r="D335" s="315" t="s">
        <v>406</v>
      </c>
      <c r="F335" s="315">
        <v>26</v>
      </c>
      <c r="H335" s="315">
        <v>54.000000000000007</v>
      </c>
      <c r="J335" s="315">
        <v>0</v>
      </c>
      <c r="L335" s="315">
        <v>45.999999999999993</v>
      </c>
      <c r="N335" s="315">
        <v>24</v>
      </c>
      <c r="Q335" s="316"/>
      <c r="R335" s="315">
        <v>54.000000000000007</v>
      </c>
    </row>
    <row r="336" spans="1:21" x14ac:dyDescent="0.25">
      <c r="A336" s="315" t="s">
        <v>471</v>
      </c>
      <c r="B336" s="315" t="s">
        <v>407</v>
      </c>
      <c r="D336" s="315" t="s">
        <v>408</v>
      </c>
      <c r="F336" s="315">
        <v>22.000000000000004</v>
      </c>
      <c r="H336" s="315">
        <v>5</v>
      </c>
      <c r="J336" s="315">
        <v>5</v>
      </c>
      <c r="L336" s="315">
        <v>91</v>
      </c>
      <c r="N336" s="315">
        <v>12</v>
      </c>
      <c r="P336" s="315">
        <v>12</v>
      </c>
      <c r="Q336" s="316"/>
    </row>
    <row r="337" spans="1:21" x14ac:dyDescent="0.25">
      <c r="Q337" s="316"/>
    </row>
    <row r="338" spans="1:21" x14ac:dyDescent="0.25">
      <c r="A338" s="315" t="s">
        <v>518</v>
      </c>
      <c r="B338" s="315" t="s">
        <v>410</v>
      </c>
      <c r="D338" s="315" t="s">
        <v>397</v>
      </c>
      <c r="F338" s="315">
        <v>13</v>
      </c>
      <c r="H338" s="315">
        <v>62</v>
      </c>
      <c r="J338" s="315">
        <v>38</v>
      </c>
      <c r="L338" s="315">
        <v>0</v>
      </c>
      <c r="N338" s="315">
        <v>40</v>
      </c>
      <c r="P338" s="315">
        <v>24</v>
      </c>
      <c r="Q338" s="316"/>
      <c r="R338" s="315">
        <v>0</v>
      </c>
      <c r="S338" s="315">
        <v>8</v>
      </c>
      <c r="T338" s="315">
        <v>45.999999999999993</v>
      </c>
      <c r="U338" s="315">
        <v>62</v>
      </c>
    </row>
    <row r="339" spans="1:21" x14ac:dyDescent="0.25">
      <c r="Q339" s="316"/>
    </row>
    <row r="340" spans="1:21" x14ac:dyDescent="0.25">
      <c r="A340" s="322" t="s">
        <v>416</v>
      </c>
      <c r="B340" s="323" t="s">
        <v>410</v>
      </c>
      <c r="C340" s="323"/>
      <c r="D340" s="323" t="s">
        <v>397</v>
      </c>
      <c r="E340" s="323"/>
      <c r="F340" s="323">
        <v>31</v>
      </c>
      <c r="G340" s="323"/>
      <c r="H340" s="323">
        <v>68</v>
      </c>
      <c r="I340" s="323"/>
      <c r="J340" s="323">
        <v>29</v>
      </c>
      <c r="K340" s="323"/>
      <c r="L340" s="323">
        <v>3</v>
      </c>
      <c r="M340" s="323"/>
      <c r="N340" s="323">
        <v>40</v>
      </c>
      <c r="O340" s="323"/>
      <c r="P340" s="323">
        <v>18</v>
      </c>
      <c r="Q340" s="324"/>
      <c r="R340" s="323">
        <v>19</v>
      </c>
      <c r="S340" s="323">
        <v>29</v>
      </c>
      <c r="T340" s="323">
        <v>52</v>
      </c>
      <c r="U340" s="323">
        <v>68</v>
      </c>
    </row>
    <row r="341" spans="1:21" x14ac:dyDescent="0.25">
      <c r="A341" s="323"/>
      <c r="B341" s="323" t="s">
        <v>396</v>
      </c>
      <c r="C341" s="323"/>
      <c r="D341" s="323" t="s">
        <v>397</v>
      </c>
      <c r="E341" s="323"/>
      <c r="F341" s="323">
        <v>22.000000000000004</v>
      </c>
      <c r="G341" s="323"/>
      <c r="H341" s="323">
        <v>77</v>
      </c>
      <c r="I341" s="323"/>
      <c r="J341" s="323">
        <v>9</v>
      </c>
      <c r="K341" s="323"/>
      <c r="L341" s="323">
        <v>14</v>
      </c>
      <c r="M341" s="323"/>
      <c r="N341" s="323">
        <v>24</v>
      </c>
      <c r="O341" s="323"/>
      <c r="P341" s="323">
        <v>16</v>
      </c>
      <c r="Q341" s="324"/>
      <c r="R341" s="323">
        <v>45</v>
      </c>
      <c r="S341" s="323">
        <v>68</v>
      </c>
      <c r="T341" s="323">
        <v>73</v>
      </c>
      <c r="U341" s="323">
        <v>77</v>
      </c>
    </row>
    <row r="342" spans="1:21" x14ac:dyDescent="0.25">
      <c r="A342" s="323"/>
      <c r="B342" s="323" t="s">
        <v>398</v>
      </c>
      <c r="C342" s="323"/>
      <c r="D342" s="323" t="s">
        <v>397</v>
      </c>
      <c r="E342" s="323"/>
      <c r="F342" s="323">
        <v>19</v>
      </c>
      <c r="G342" s="323"/>
      <c r="H342" s="323">
        <v>74</v>
      </c>
      <c r="I342" s="323"/>
      <c r="J342" s="323">
        <v>21</v>
      </c>
      <c r="K342" s="323"/>
      <c r="L342" s="323">
        <v>5</v>
      </c>
      <c r="M342" s="323"/>
      <c r="N342" s="323">
        <v>24</v>
      </c>
      <c r="O342" s="323"/>
      <c r="P342" s="323">
        <v>18</v>
      </c>
      <c r="Q342" s="324"/>
      <c r="R342" s="323">
        <v>53</v>
      </c>
      <c r="S342" s="323">
        <v>58</v>
      </c>
      <c r="T342" s="323">
        <v>58</v>
      </c>
      <c r="U342" s="323">
        <v>74</v>
      </c>
    </row>
    <row r="343" spans="1:21" x14ac:dyDescent="0.25">
      <c r="A343" s="323"/>
      <c r="B343" s="323" t="s">
        <v>399</v>
      </c>
      <c r="C343" s="323"/>
      <c r="D343" s="323" t="s">
        <v>397</v>
      </c>
      <c r="E343" s="323"/>
      <c r="F343" s="323">
        <v>19</v>
      </c>
      <c r="G343" s="323"/>
      <c r="H343" s="323">
        <v>79</v>
      </c>
      <c r="I343" s="323"/>
      <c r="J343" s="323">
        <v>11</v>
      </c>
      <c r="K343" s="323"/>
      <c r="L343" s="323">
        <v>11</v>
      </c>
      <c r="M343" s="323"/>
      <c r="N343" s="323">
        <v>36</v>
      </c>
      <c r="O343" s="323"/>
      <c r="P343" s="323">
        <v>27.999999999999996</v>
      </c>
      <c r="Q343" s="324"/>
      <c r="R343" s="323">
        <v>37</v>
      </c>
      <c r="S343" s="323">
        <v>53</v>
      </c>
      <c r="T343" s="323">
        <v>63</v>
      </c>
      <c r="U343" s="323">
        <v>79</v>
      </c>
    </row>
    <row r="344" spans="1:21" x14ac:dyDescent="0.25">
      <c r="A344" s="323"/>
      <c r="B344" s="323" t="s">
        <v>400</v>
      </c>
      <c r="C344" s="323"/>
      <c r="D344" s="323" t="s">
        <v>397</v>
      </c>
      <c r="E344" s="323"/>
      <c r="F344" s="323">
        <v>16</v>
      </c>
      <c r="G344" s="323"/>
      <c r="H344" s="323">
        <v>69</v>
      </c>
      <c r="I344" s="323"/>
      <c r="J344" s="323">
        <v>31</v>
      </c>
      <c r="K344" s="323"/>
      <c r="L344" s="323">
        <v>0</v>
      </c>
      <c r="M344" s="323"/>
      <c r="N344" s="323">
        <v>36</v>
      </c>
      <c r="O344" s="323"/>
      <c r="P344" s="323">
        <v>20</v>
      </c>
      <c r="Q344" s="324"/>
      <c r="R344" s="323">
        <v>31</v>
      </c>
      <c r="S344" s="323">
        <v>44.000000000000007</v>
      </c>
      <c r="T344" s="323">
        <v>63</v>
      </c>
      <c r="U344" s="323">
        <v>69</v>
      </c>
    </row>
    <row r="345" spans="1:21" x14ac:dyDescent="0.25">
      <c r="A345" s="323"/>
      <c r="B345" s="323" t="s">
        <v>401</v>
      </c>
      <c r="C345" s="323"/>
      <c r="D345" s="323" t="s">
        <v>402</v>
      </c>
      <c r="E345" s="323"/>
      <c r="F345" s="323">
        <v>17</v>
      </c>
      <c r="G345" s="323"/>
      <c r="H345" s="323">
        <v>76</v>
      </c>
      <c r="I345" s="323"/>
      <c r="J345" s="323">
        <v>12</v>
      </c>
      <c r="K345" s="323"/>
      <c r="L345" s="323">
        <v>12</v>
      </c>
      <c r="M345" s="323"/>
      <c r="N345" s="323">
        <v>24</v>
      </c>
      <c r="O345" s="323"/>
      <c r="P345" s="323">
        <v>22.000000000000004</v>
      </c>
      <c r="Q345" s="324"/>
      <c r="R345" s="323">
        <v>59</v>
      </c>
      <c r="S345" s="323">
        <v>76</v>
      </c>
      <c r="T345" s="323">
        <v>76</v>
      </c>
      <c r="U345" s="323"/>
    </row>
    <row r="346" spans="1:21" x14ac:dyDescent="0.25">
      <c r="A346" s="323"/>
      <c r="B346" s="323" t="s">
        <v>403</v>
      </c>
      <c r="C346" s="323"/>
      <c r="D346" s="323" t="s">
        <v>404</v>
      </c>
      <c r="E346" s="323"/>
      <c r="F346" s="323">
        <v>33</v>
      </c>
      <c r="G346" s="323"/>
      <c r="H346" s="323">
        <v>58</v>
      </c>
      <c r="I346" s="323"/>
      <c r="J346" s="323">
        <v>24</v>
      </c>
      <c r="K346" s="323"/>
      <c r="L346" s="323">
        <v>18</v>
      </c>
      <c r="M346" s="323"/>
      <c r="N346" s="323">
        <v>24</v>
      </c>
      <c r="O346" s="323"/>
      <c r="P346" s="323">
        <v>17</v>
      </c>
      <c r="Q346" s="324"/>
      <c r="R346" s="323">
        <v>36</v>
      </c>
      <c r="S346" s="323">
        <v>58</v>
      </c>
      <c r="T346" s="323"/>
      <c r="U346" s="323"/>
    </row>
    <row r="347" spans="1:21" x14ac:dyDescent="0.25">
      <c r="A347" s="323"/>
      <c r="B347" s="323" t="s">
        <v>405</v>
      </c>
      <c r="C347" s="323"/>
      <c r="D347" s="323" t="s">
        <v>406</v>
      </c>
      <c r="E347" s="323"/>
      <c r="F347" s="323">
        <v>26</v>
      </c>
      <c r="G347" s="323"/>
      <c r="H347" s="323">
        <v>54.000000000000007</v>
      </c>
      <c r="I347" s="323"/>
      <c r="J347" s="323">
        <v>0</v>
      </c>
      <c r="K347" s="323"/>
      <c r="L347" s="323">
        <v>45.999999999999993</v>
      </c>
      <c r="M347" s="323"/>
      <c r="N347" s="323">
        <v>24</v>
      </c>
      <c r="O347" s="323"/>
      <c r="P347" s="323"/>
      <c r="Q347" s="324"/>
      <c r="R347" s="323">
        <v>54.000000000000007</v>
      </c>
      <c r="S347" s="323"/>
      <c r="T347" s="323"/>
      <c r="U347" s="323"/>
    </row>
    <row r="348" spans="1:21" x14ac:dyDescent="0.25">
      <c r="A348" s="323"/>
      <c r="B348" s="323" t="s">
        <v>407</v>
      </c>
      <c r="C348" s="323"/>
      <c r="D348" s="323" t="s">
        <v>408</v>
      </c>
      <c r="E348" s="323"/>
      <c r="F348" s="323">
        <v>22.000000000000004</v>
      </c>
      <c r="G348" s="323"/>
      <c r="H348" s="323">
        <v>5</v>
      </c>
      <c r="I348" s="323"/>
      <c r="J348" s="323">
        <v>5</v>
      </c>
      <c r="K348" s="323"/>
      <c r="L348" s="323">
        <v>91</v>
      </c>
      <c r="M348" s="323"/>
      <c r="N348" s="323">
        <v>12</v>
      </c>
      <c r="O348" s="323"/>
      <c r="P348" s="323">
        <v>12</v>
      </c>
      <c r="Q348" s="324"/>
      <c r="R348" s="323"/>
      <c r="S348" s="323"/>
      <c r="T348" s="323"/>
      <c r="U348" s="323"/>
    </row>
    <row r="349" spans="1:21" x14ac:dyDescent="0.25">
      <c r="A349" s="323"/>
      <c r="B349" s="323"/>
      <c r="C349" s="323"/>
      <c r="D349" s="323"/>
      <c r="E349" s="323"/>
      <c r="F349" s="323"/>
      <c r="G349" s="323"/>
      <c r="H349" s="323"/>
      <c r="I349" s="323"/>
      <c r="J349" s="323"/>
      <c r="K349" s="323"/>
      <c r="L349" s="323"/>
      <c r="M349" s="323"/>
      <c r="N349" s="323"/>
      <c r="O349" s="323"/>
      <c r="P349" s="323"/>
      <c r="Q349" s="324"/>
      <c r="R349" s="323"/>
      <c r="S349" s="323"/>
      <c r="T349" s="323"/>
      <c r="U349" s="323"/>
    </row>
    <row r="350" spans="1:21" ht="14.5" x14ac:dyDescent="0.35">
      <c r="A350" s="321" t="s">
        <v>99</v>
      </c>
      <c r="Q350" s="316"/>
    </row>
    <row r="351" spans="1:21" x14ac:dyDescent="0.25">
      <c r="A351" s="315" t="s">
        <v>479</v>
      </c>
      <c r="B351" s="315" t="s">
        <v>401</v>
      </c>
      <c r="D351" s="315" t="s">
        <v>402</v>
      </c>
      <c r="F351" s="315">
        <v>1</v>
      </c>
      <c r="H351" s="315">
        <v>100</v>
      </c>
      <c r="J351" s="315">
        <v>0</v>
      </c>
      <c r="L351" s="315">
        <v>0</v>
      </c>
      <c r="N351" s="315">
        <v>12</v>
      </c>
      <c r="Q351" s="316"/>
      <c r="R351" s="315">
        <v>100</v>
      </c>
      <c r="S351" s="315">
        <v>100</v>
      </c>
      <c r="T351" s="315">
        <v>100</v>
      </c>
    </row>
    <row r="352" spans="1:21" x14ac:dyDescent="0.25">
      <c r="A352" s="315" t="s">
        <v>479</v>
      </c>
      <c r="B352" s="315" t="s">
        <v>403</v>
      </c>
      <c r="D352" s="315" t="s">
        <v>404</v>
      </c>
      <c r="F352" s="315">
        <v>1</v>
      </c>
      <c r="H352" s="315">
        <v>0</v>
      </c>
      <c r="J352" s="315">
        <v>100</v>
      </c>
      <c r="L352" s="315">
        <v>0</v>
      </c>
      <c r="P352" s="315">
        <v>4</v>
      </c>
      <c r="Q352" s="316"/>
      <c r="R352" s="315">
        <v>0</v>
      </c>
      <c r="S352" s="315">
        <v>0</v>
      </c>
    </row>
    <row r="353" spans="1:21" x14ac:dyDescent="0.25">
      <c r="A353" s="315" t="s">
        <v>479</v>
      </c>
      <c r="B353" s="315" t="s">
        <v>405</v>
      </c>
      <c r="D353" s="315" t="s">
        <v>406</v>
      </c>
      <c r="F353" s="315">
        <v>1</v>
      </c>
      <c r="H353" s="315">
        <v>100</v>
      </c>
      <c r="J353" s="315">
        <v>0</v>
      </c>
      <c r="L353" s="315">
        <v>0</v>
      </c>
      <c r="N353" s="315">
        <v>20</v>
      </c>
      <c r="Q353" s="316"/>
      <c r="R353" s="315">
        <v>100</v>
      </c>
    </row>
    <row r="354" spans="1:21" x14ac:dyDescent="0.25">
      <c r="Q354" s="316"/>
    </row>
    <row r="355" spans="1:21" x14ac:dyDescent="0.25">
      <c r="A355" s="315" t="s">
        <v>519</v>
      </c>
      <c r="B355" s="315" t="s">
        <v>410</v>
      </c>
      <c r="D355" s="315" t="s">
        <v>397</v>
      </c>
      <c r="F355" s="315">
        <v>39</v>
      </c>
      <c r="H355" s="315">
        <v>90</v>
      </c>
      <c r="J355" s="315">
        <v>10</v>
      </c>
      <c r="L355" s="315">
        <v>0</v>
      </c>
      <c r="N355" s="315">
        <v>24</v>
      </c>
      <c r="P355" s="315">
        <v>11</v>
      </c>
      <c r="Q355" s="316"/>
      <c r="R355" s="315">
        <v>81.999999999999986</v>
      </c>
      <c r="S355" s="315">
        <v>86.999999999999986</v>
      </c>
      <c r="T355" s="315">
        <v>90</v>
      </c>
      <c r="U355" s="315">
        <v>90</v>
      </c>
    </row>
    <row r="356" spans="1:21" x14ac:dyDescent="0.25">
      <c r="A356" s="315" t="s">
        <v>519</v>
      </c>
      <c r="B356" s="315" t="s">
        <v>396</v>
      </c>
      <c r="D356" s="315" t="s">
        <v>397</v>
      </c>
      <c r="F356" s="315">
        <v>47</v>
      </c>
      <c r="H356" s="315">
        <v>96</v>
      </c>
      <c r="J356" s="315">
        <v>4</v>
      </c>
      <c r="L356" s="315">
        <v>0</v>
      </c>
      <c r="N356" s="315">
        <v>24</v>
      </c>
      <c r="P356" s="315">
        <v>18</v>
      </c>
      <c r="Q356" s="316"/>
      <c r="R356" s="315">
        <v>83.000000000000014</v>
      </c>
      <c r="S356" s="315">
        <v>94</v>
      </c>
      <c r="T356" s="315">
        <v>96</v>
      </c>
      <c r="U356" s="315">
        <v>96</v>
      </c>
    </row>
    <row r="357" spans="1:21" x14ac:dyDescent="0.25">
      <c r="A357" s="315" t="s">
        <v>519</v>
      </c>
      <c r="B357" s="315" t="s">
        <v>398</v>
      </c>
      <c r="D357" s="315" t="s">
        <v>397</v>
      </c>
      <c r="F357" s="315">
        <v>50</v>
      </c>
      <c r="H357" s="315">
        <v>100</v>
      </c>
      <c r="J357" s="315">
        <v>0</v>
      </c>
      <c r="L357" s="315">
        <v>0</v>
      </c>
      <c r="N357" s="315">
        <v>24</v>
      </c>
      <c r="Q357" s="316"/>
      <c r="R357" s="315">
        <v>86</v>
      </c>
      <c r="S357" s="315">
        <v>98.000000000000014</v>
      </c>
      <c r="T357" s="315">
        <v>100</v>
      </c>
      <c r="U357" s="315">
        <v>100</v>
      </c>
    </row>
    <row r="358" spans="1:21" x14ac:dyDescent="0.25">
      <c r="A358" s="315" t="s">
        <v>519</v>
      </c>
      <c r="B358" s="315" t="s">
        <v>399</v>
      </c>
      <c r="D358" s="315" t="s">
        <v>397</v>
      </c>
      <c r="F358" s="315">
        <v>49.000000000000007</v>
      </c>
      <c r="H358" s="315">
        <v>98.000000000000014</v>
      </c>
      <c r="J358" s="315">
        <v>2</v>
      </c>
      <c r="L358" s="315">
        <v>0</v>
      </c>
      <c r="N358" s="315">
        <v>24</v>
      </c>
      <c r="P358" s="315">
        <v>4</v>
      </c>
      <c r="Q358" s="316"/>
      <c r="R358" s="315">
        <v>94</v>
      </c>
      <c r="S358" s="315">
        <v>94</v>
      </c>
      <c r="T358" s="315">
        <v>96</v>
      </c>
      <c r="U358" s="315">
        <v>98.000000000000014</v>
      </c>
    </row>
    <row r="359" spans="1:21" x14ac:dyDescent="0.25">
      <c r="A359" s="315" t="s">
        <v>519</v>
      </c>
      <c r="B359" s="315" t="s">
        <v>400</v>
      </c>
      <c r="D359" s="315" t="s">
        <v>397</v>
      </c>
      <c r="F359" s="315">
        <v>50</v>
      </c>
      <c r="H359" s="315">
        <v>98.000000000000014</v>
      </c>
      <c r="J359" s="315">
        <v>2</v>
      </c>
      <c r="L359" s="315">
        <v>0</v>
      </c>
      <c r="N359" s="315">
        <v>24</v>
      </c>
      <c r="P359" s="315">
        <v>20</v>
      </c>
      <c r="Q359" s="316"/>
      <c r="R359" s="315">
        <v>91.999999999999986</v>
      </c>
      <c r="S359" s="315">
        <v>98.000000000000014</v>
      </c>
      <c r="T359" s="315">
        <v>98.000000000000014</v>
      </c>
      <c r="U359" s="315">
        <v>98.000000000000014</v>
      </c>
    </row>
    <row r="360" spans="1:21" x14ac:dyDescent="0.25">
      <c r="A360" s="315" t="s">
        <v>519</v>
      </c>
      <c r="B360" s="315" t="s">
        <v>401</v>
      </c>
      <c r="D360" s="315" t="s">
        <v>402</v>
      </c>
      <c r="F360" s="315">
        <v>45.999999999999993</v>
      </c>
      <c r="H360" s="315">
        <v>98.000000000000014</v>
      </c>
      <c r="J360" s="315">
        <v>2</v>
      </c>
      <c r="L360" s="315">
        <v>0</v>
      </c>
      <c r="N360" s="315">
        <v>24</v>
      </c>
      <c r="P360" s="315">
        <v>24</v>
      </c>
      <c r="Q360" s="316"/>
      <c r="R360" s="315">
        <v>86.999999999999986</v>
      </c>
      <c r="S360" s="315">
        <v>98.000000000000014</v>
      </c>
      <c r="T360" s="315">
        <v>98.000000000000014</v>
      </c>
    </row>
    <row r="361" spans="1:21" x14ac:dyDescent="0.25">
      <c r="A361" s="315" t="s">
        <v>519</v>
      </c>
      <c r="B361" s="315" t="s">
        <v>403</v>
      </c>
      <c r="D361" s="315" t="s">
        <v>404</v>
      </c>
      <c r="F361" s="315">
        <v>48</v>
      </c>
      <c r="H361" s="315">
        <v>96</v>
      </c>
      <c r="J361" s="315">
        <v>4</v>
      </c>
      <c r="L361" s="315">
        <v>0</v>
      </c>
      <c r="N361" s="315">
        <v>24</v>
      </c>
      <c r="P361" s="315">
        <v>24</v>
      </c>
      <c r="Q361" s="316"/>
      <c r="R361" s="315">
        <v>81</v>
      </c>
      <c r="S361" s="315">
        <v>96</v>
      </c>
    </row>
    <row r="362" spans="1:21" x14ac:dyDescent="0.25">
      <c r="A362" s="315" t="s">
        <v>519</v>
      </c>
      <c r="B362" s="315" t="s">
        <v>405</v>
      </c>
      <c r="D362" s="315" t="s">
        <v>406</v>
      </c>
      <c r="F362" s="315">
        <v>49.000000000000007</v>
      </c>
      <c r="H362" s="315">
        <v>86</v>
      </c>
      <c r="J362" s="315">
        <v>2</v>
      </c>
      <c r="L362" s="315">
        <v>12</v>
      </c>
      <c r="N362" s="315">
        <v>24</v>
      </c>
      <c r="P362" s="315">
        <v>20</v>
      </c>
      <c r="Q362" s="316"/>
      <c r="R362" s="315">
        <v>86</v>
      </c>
    </row>
    <row r="363" spans="1:21" x14ac:dyDescent="0.25">
      <c r="A363" s="315" t="s">
        <v>519</v>
      </c>
      <c r="B363" s="315" t="s">
        <v>407</v>
      </c>
      <c r="D363" s="315" t="s">
        <v>408</v>
      </c>
      <c r="F363" s="315">
        <v>49.000000000000007</v>
      </c>
      <c r="H363" s="315">
        <v>0</v>
      </c>
      <c r="J363" s="315">
        <v>4</v>
      </c>
      <c r="L363" s="315">
        <v>96</v>
      </c>
      <c r="P363" s="315">
        <v>12</v>
      </c>
      <c r="Q363" s="316"/>
    </row>
    <row r="364" spans="1:21" x14ac:dyDescent="0.25">
      <c r="Q364" s="316"/>
    </row>
    <row r="365" spans="1:21" x14ac:dyDescent="0.25">
      <c r="A365" s="315" t="s">
        <v>520</v>
      </c>
      <c r="B365" s="315" t="s">
        <v>407</v>
      </c>
      <c r="D365" s="315" t="s">
        <v>408</v>
      </c>
      <c r="F365" s="315">
        <v>50</v>
      </c>
      <c r="H365" s="315">
        <v>0</v>
      </c>
      <c r="J365" s="315">
        <v>2</v>
      </c>
      <c r="L365" s="315">
        <v>98.000000000000014</v>
      </c>
      <c r="P365" s="315">
        <v>12</v>
      </c>
      <c r="Q365" s="316"/>
    </row>
    <row r="366" spans="1:21" x14ac:dyDescent="0.25">
      <c r="Q366" s="316"/>
    </row>
    <row r="367" spans="1:21" x14ac:dyDescent="0.25">
      <c r="A367" s="322" t="s">
        <v>416</v>
      </c>
      <c r="B367" s="323" t="s">
        <v>410</v>
      </c>
      <c r="C367" s="323"/>
      <c r="D367" s="323" t="s">
        <v>397</v>
      </c>
      <c r="E367" s="323"/>
      <c r="F367" s="323">
        <v>39</v>
      </c>
      <c r="G367" s="323"/>
      <c r="H367" s="323">
        <v>90</v>
      </c>
      <c r="I367" s="323"/>
      <c r="J367" s="323">
        <v>10</v>
      </c>
      <c r="K367" s="323"/>
      <c r="L367" s="323">
        <v>0</v>
      </c>
      <c r="M367" s="323"/>
      <c r="N367" s="323">
        <v>24</v>
      </c>
      <c r="O367" s="323"/>
      <c r="P367" s="323">
        <v>11</v>
      </c>
      <c r="Q367" s="324"/>
      <c r="R367" s="323">
        <v>81.999999999999986</v>
      </c>
      <c r="S367" s="323">
        <v>86.999999999999986</v>
      </c>
      <c r="T367" s="323">
        <v>90</v>
      </c>
      <c r="U367" s="323">
        <v>90</v>
      </c>
    </row>
    <row r="368" spans="1:21" x14ac:dyDescent="0.25">
      <c r="A368" s="323"/>
      <c r="B368" s="323" t="s">
        <v>396</v>
      </c>
      <c r="C368" s="323"/>
      <c r="D368" s="323" t="s">
        <v>397</v>
      </c>
      <c r="E368" s="323"/>
      <c r="F368" s="323">
        <v>47</v>
      </c>
      <c r="G368" s="323"/>
      <c r="H368" s="323">
        <v>96</v>
      </c>
      <c r="I368" s="323"/>
      <c r="J368" s="323">
        <v>4</v>
      </c>
      <c r="K368" s="323"/>
      <c r="L368" s="323">
        <v>0</v>
      </c>
      <c r="M368" s="323"/>
      <c r="N368" s="323">
        <v>24</v>
      </c>
      <c r="O368" s="323"/>
      <c r="P368" s="323">
        <v>18</v>
      </c>
      <c r="Q368" s="324"/>
      <c r="R368" s="323">
        <v>83.000000000000014</v>
      </c>
      <c r="S368" s="323">
        <v>94</v>
      </c>
      <c r="T368" s="323">
        <v>96</v>
      </c>
      <c r="U368" s="323">
        <v>96</v>
      </c>
    </row>
    <row r="369" spans="1:21" x14ac:dyDescent="0.25">
      <c r="A369" s="323"/>
      <c r="B369" s="323" t="s">
        <v>398</v>
      </c>
      <c r="C369" s="323"/>
      <c r="D369" s="323" t="s">
        <v>397</v>
      </c>
      <c r="E369" s="323"/>
      <c r="F369" s="323">
        <v>50</v>
      </c>
      <c r="G369" s="323"/>
      <c r="H369" s="323">
        <v>100</v>
      </c>
      <c r="I369" s="323"/>
      <c r="J369" s="323">
        <v>0</v>
      </c>
      <c r="K369" s="323"/>
      <c r="L369" s="323">
        <v>0</v>
      </c>
      <c r="M369" s="323"/>
      <c r="N369" s="323">
        <v>24</v>
      </c>
      <c r="O369" s="323"/>
      <c r="P369" s="323"/>
      <c r="Q369" s="324"/>
      <c r="R369" s="323">
        <v>86</v>
      </c>
      <c r="S369" s="323">
        <v>98.000000000000014</v>
      </c>
      <c r="T369" s="323">
        <v>100</v>
      </c>
      <c r="U369" s="323">
        <v>100</v>
      </c>
    </row>
    <row r="370" spans="1:21" x14ac:dyDescent="0.25">
      <c r="A370" s="323"/>
      <c r="B370" s="323" t="s">
        <v>399</v>
      </c>
      <c r="C370" s="323"/>
      <c r="D370" s="323" t="s">
        <v>397</v>
      </c>
      <c r="E370" s="323"/>
      <c r="F370" s="323">
        <v>49.000000000000007</v>
      </c>
      <c r="G370" s="323"/>
      <c r="H370" s="323">
        <v>98.000000000000014</v>
      </c>
      <c r="I370" s="323"/>
      <c r="J370" s="323">
        <v>2</v>
      </c>
      <c r="K370" s="323"/>
      <c r="L370" s="323">
        <v>0</v>
      </c>
      <c r="M370" s="323"/>
      <c r="N370" s="323">
        <v>24</v>
      </c>
      <c r="O370" s="323"/>
      <c r="P370" s="323">
        <v>4</v>
      </c>
      <c r="Q370" s="324"/>
      <c r="R370" s="323">
        <v>94</v>
      </c>
      <c r="S370" s="323">
        <v>94</v>
      </c>
      <c r="T370" s="323">
        <v>96</v>
      </c>
      <c r="U370" s="323">
        <v>98.000000000000014</v>
      </c>
    </row>
    <row r="371" spans="1:21" x14ac:dyDescent="0.25">
      <c r="A371" s="323"/>
      <c r="B371" s="323" t="s">
        <v>400</v>
      </c>
      <c r="C371" s="323"/>
      <c r="D371" s="323" t="s">
        <v>397</v>
      </c>
      <c r="E371" s="323"/>
      <c r="F371" s="323">
        <v>50</v>
      </c>
      <c r="G371" s="323"/>
      <c r="H371" s="323">
        <v>98.000000000000014</v>
      </c>
      <c r="I371" s="323"/>
      <c r="J371" s="323">
        <v>2</v>
      </c>
      <c r="K371" s="323"/>
      <c r="L371" s="323">
        <v>0</v>
      </c>
      <c r="M371" s="323"/>
      <c r="N371" s="323">
        <v>24</v>
      </c>
      <c r="O371" s="323"/>
      <c r="P371" s="323">
        <v>20</v>
      </c>
      <c r="Q371" s="324"/>
      <c r="R371" s="323">
        <v>91.999999999999986</v>
      </c>
      <c r="S371" s="323">
        <v>98.000000000000014</v>
      </c>
      <c r="T371" s="323">
        <v>98.000000000000014</v>
      </c>
      <c r="U371" s="323">
        <v>98.000000000000014</v>
      </c>
    </row>
    <row r="372" spans="1:21" x14ac:dyDescent="0.25">
      <c r="A372" s="323"/>
      <c r="B372" s="323" t="s">
        <v>401</v>
      </c>
      <c r="C372" s="323"/>
      <c r="D372" s="323" t="s">
        <v>402</v>
      </c>
      <c r="E372" s="323"/>
      <c r="F372" s="323">
        <v>47</v>
      </c>
      <c r="G372" s="323"/>
      <c r="H372" s="323">
        <v>98.000000000000014</v>
      </c>
      <c r="I372" s="323"/>
      <c r="J372" s="323">
        <v>2</v>
      </c>
      <c r="K372" s="323"/>
      <c r="L372" s="323">
        <v>0</v>
      </c>
      <c r="M372" s="323"/>
      <c r="N372" s="323">
        <v>24</v>
      </c>
      <c r="O372" s="323"/>
      <c r="P372" s="323">
        <v>24</v>
      </c>
      <c r="Q372" s="324"/>
      <c r="R372" s="323">
        <v>86.999999999999986</v>
      </c>
      <c r="S372" s="323">
        <v>98.000000000000014</v>
      </c>
      <c r="T372" s="323">
        <v>98.000000000000014</v>
      </c>
      <c r="U372" s="323"/>
    </row>
    <row r="373" spans="1:21" x14ac:dyDescent="0.25">
      <c r="A373" s="323"/>
      <c r="B373" s="323" t="s">
        <v>403</v>
      </c>
      <c r="C373" s="323"/>
      <c r="D373" s="323" t="s">
        <v>404</v>
      </c>
      <c r="E373" s="323"/>
      <c r="F373" s="323">
        <v>49.000000000000007</v>
      </c>
      <c r="G373" s="323"/>
      <c r="H373" s="323">
        <v>94</v>
      </c>
      <c r="I373" s="323"/>
      <c r="J373" s="323">
        <v>6</v>
      </c>
      <c r="K373" s="323"/>
      <c r="L373" s="323">
        <v>0</v>
      </c>
      <c r="M373" s="323"/>
      <c r="N373" s="323">
        <v>24</v>
      </c>
      <c r="O373" s="323"/>
      <c r="P373" s="323">
        <v>17</v>
      </c>
      <c r="Q373" s="324"/>
      <c r="R373" s="323">
        <v>80</v>
      </c>
      <c r="S373" s="323">
        <v>94</v>
      </c>
      <c r="T373" s="323"/>
      <c r="U373" s="323"/>
    </row>
    <row r="374" spans="1:21" x14ac:dyDescent="0.25">
      <c r="A374" s="323"/>
      <c r="B374" s="323" t="s">
        <v>405</v>
      </c>
      <c r="C374" s="323"/>
      <c r="D374" s="323" t="s">
        <v>406</v>
      </c>
      <c r="E374" s="323"/>
      <c r="F374" s="323">
        <v>50</v>
      </c>
      <c r="G374" s="323"/>
      <c r="H374" s="323">
        <v>86</v>
      </c>
      <c r="I374" s="323"/>
      <c r="J374" s="323">
        <v>2</v>
      </c>
      <c r="K374" s="323"/>
      <c r="L374" s="323">
        <v>12</v>
      </c>
      <c r="M374" s="323"/>
      <c r="N374" s="323">
        <v>24</v>
      </c>
      <c r="O374" s="323"/>
      <c r="P374" s="323">
        <v>20</v>
      </c>
      <c r="Q374" s="324"/>
      <c r="R374" s="323">
        <v>86</v>
      </c>
      <c r="S374" s="323"/>
      <c r="T374" s="323"/>
      <c r="U374" s="323"/>
    </row>
    <row r="375" spans="1:21" x14ac:dyDescent="0.25">
      <c r="A375" s="323"/>
      <c r="B375" s="323" t="s">
        <v>407</v>
      </c>
      <c r="C375" s="323"/>
      <c r="D375" s="323" t="s">
        <v>408</v>
      </c>
      <c r="E375" s="323"/>
      <c r="F375" s="323">
        <v>99</v>
      </c>
      <c r="G375" s="323"/>
      <c r="H375" s="323">
        <v>0</v>
      </c>
      <c r="I375" s="323"/>
      <c r="J375" s="323">
        <v>3</v>
      </c>
      <c r="K375" s="323"/>
      <c r="L375" s="323">
        <v>96.999999999999986</v>
      </c>
      <c r="M375" s="323"/>
      <c r="N375" s="323"/>
      <c r="O375" s="323"/>
      <c r="P375" s="323">
        <v>12</v>
      </c>
      <c r="Q375" s="324"/>
      <c r="R375" s="323"/>
      <c r="S375" s="323"/>
      <c r="T375" s="323"/>
      <c r="U375" s="323"/>
    </row>
    <row r="376" spans="1:21" x14ac:dyDescent="0.25">
      <c r="A376" s="323"/>
      <c r="B376" s="323"/>
      <c r="C376" s="323"/>
      <c r="D376" s="323"/>
      <c r="E376" s="323"/>
      <c r="F376" s="323"/>
      <c r="G376" s="323"/>
      <c r="H376" s="323"/>
      <c r="I376" s="323"/>
      <c r="J376" s="323"/>
      <c r="K376" s="323"/>
      <c r="L376" s="323"/>
      <c r="M376" s="323"/>
      <c r="N376" s="323"/>
      <c r="O376" s="323"/>
      <c r="P376" s="323"/>
      <c r="Q376" s="324"/>
      <c r="R376" s="323"/>
      <c r="S376" s="323"/>
      <c r="T376" s="323"/>
      <c r="U376" s="323"/>
    </row>
    <row r="377" spans="1:21" ht="14.5" x14ac:dyDescent="0.35">
      <c r="A377" s="321" t="s">
        <v>100</v>
      </c>
      <c r="Q377" s="316"/>
    </row>
    <row r="378" spans="1:21" x14ac:dyDescent="0.25">
      <c r="A378" s="315" t="s">
        <v>481</v>
      </c>
      <c r="B378" s="315" t="s">
        <v>410</v>
      </c>
      <c r="D378" s="315" t="s">
        <v>397</v>
      </c>
      <c r="F378" s="315">
        <v>2</v>
      </c>
      <c r="H378" s="315">
        <v>50</v>
      </c>
      <c r="J378" s="315">
        <v>50</v>
      </c>
      <c r="L378" s="315">
        <v>0</v>
      </c>
      <c r="N378" s="315">
        <v>24</v>
      </c>
      <c r="P378" s="315">
        <v>20</v>
      </c>
      <c r="Q378" s="316"/>
      <c r="R378" s="315">
        <v>50</v>
      </c>
      <c r="S378" s="315">
        <v>50</v>
      </c>
      <c r="T378" s="315">
        <v>50</v>
      </c>
      <c r="U378" s="315">
        <v>50</v>
      </c>
    </row>
    <row r="379" spans="1:21" x14ac:dyDescent="0.25">
      <c r="A379" s="315" t="s">
        <v>481</v>
      </c>
      <c r="B379" s="315" t="s">
        <v>396</v>
      </c>
      <c r="D379" s="315" t="s">
        <v>397</v>
      </c>
      <c r="F379" s="315">
        <v>2</v>
      </c>
      <c r="H379" s="315">
        <v>50</v>
      </c>
      <c r="J379" s="315">
        <v>50</v>
      </c>
      <c r="L379" s="315">
        <v>0</v>
      </c>
      <c r="N379" s="315">
        <v>12</v>
      </c>
      <c r="P379" s="315">
        <v>8</v>
      </c>
      <c r="Q379" s="316"/>
      <c r="R379" s="315">
        <v>50</v>
      </c>
      <c r="S379" s="315">
        <v>50</v>
      </c>
      <c r="T379" s="315">
        <v>50</v>
      </c>
      <c r="U379" s="315">
        <v>50</v>
      </c>
    </row>
    <row r="380" spans="1:21" x14ac:dyDescent="0.25">
      <c r="A380" s="315" t="s">
        <v>481</v>
      </c>
      <c r="B380" s="315" t="s">
        <v>398</v>
      </c>
      <c r="D380" s="315" t="s">
        <v>397</v>
      </c>
      <c r="F380" s="315">
        <v>6</v>
      </c>
      <c r="H380" s="315">
        <v>100</v>
      </c>
      <c r="J380" s="315">
        <v>0</v>
      </c>
      <c r="L380" s="315">
        <v>0</v>
      </c>
      <c r="N380" s="315">
        <v>12</v>
      </c>
      <c r="Q380" s="316"/>
      <c r="R380" s="315">
        <v>83.000000000000014</v>
      </c>
      <c r="S380" s="315">
        <v>100</v>
      </c>
      <c r="T380" s="315">
        <v>100</v>
      </c>
      <c r="U380" s="315">
        <v>100</v>
      </c>
    </row>
    <row r="381" spans="1:21" x14ac:dyDescent="0.25">
      <c r="A381" s="315" t="s">
        <v>481</v>
      </c>
      <c r="B381" s="315" t="s">
        <v>399</v>
      </c>
      <c r="D381" s="315" t="s">
        <v>397</v>
      </c>
      <c r="F381" s="315">
        <v>5</v>
      </c>
      <c r="H381" s="315">
        <v>40</v>
      </c>
      <c r="J381" s="315">
        <v>60</v>
      </c>
      <c r="L381" s="315">
        <v>0</v>
      </c>
      <c r="N381" s="315">
        <v>22.000000000000004</v>
      </c>
      <c r="P381" s="315">
        <v>20</v>
      </c>
      <c r="Q381" s="316"/>
      <c r="R381" s="315">
        <v>20</v>
      </c>
      <c r="S381" s="315">
        <v>40</v>
      </c>
      <c r="T381" s="315">
        <v>40</v>
      </c>
      <c r="U381" s="315">
        <v>40</v>
      </c>
    </row>
    <row r="382" spans="1:21" x14ac:dyDescent="0.25">
      <c r="A382" s="315" t="s">
        <v>481</v>
      </c>
      <c r="B382" s="315" t="s">
        <v>400</v>
      </c>
      <c r="D382" s="315" t="s">
        <v>397</v>
      </c>
      <c r="F382" s="315">
        <v>8</v>
      </c>
      <c r="H382" s="315">
        <v>63</v>
      </c>
      <c r="J382" s="315">
        <v>38</v>
      </c>
      <c r="L382" s="315">
        <v>0</v>
      </c>
      <c r="N382" s="315">
        <v>27.999999999999996</v>
      </c>
      <c r="P382" s="315">
        <v>20</v>
      </c>
      <c r="Q382" s="316"/>
      <c r="R382" s="315">
        <v>25</v>
      </c>
      <c r="S382" s="315">
        <v>63</v>
      </c>
      <c r="T382" s="315">
        <v>63</v>
      </c>
      <c r="U382" s="315">
        <v>63</v>
      </c>
    </row>
    <row r="383" spans="1:21" x14ac:dyDescent="0.25">
      <c r="A383" s="315" t="s">
        <v>481</v>
      </c>
      <c r="B383" s="315" t="s">
        <v>401</v>
      </c>
      <c r="D383" s="315" t="s">
        <v>402</v>
      </c>
      <c r="F383" s="315">
        <v>9</v>
      </c>
      <c r="H383" s="315">
        <v>100</v>
      </c>
      <c r="J383" s="315">
        <v>0</v>
      </c>
      <c r="L383" s="315">
        <v>0</v>
      </c>
      <c r="N383" s="315">
        <v>27.999999999999996</v>
      </c>
      <c r="Q383" s="316"/>
      <c r="R383" s="315">
        <v>44.000000000000007</v>
      </c>
      <c r="S383" s="315">
        <v>78</v>
      </c>
      <c r="T383" s="315">
        <v>100</v>
      </c>
    </row>
    <row r="384" spans="1:21" x14ac:dyDescent="0.25">
      <c r="A384" s="315" t="s">
        <v>481</v>
      </c>
      <c r="B384" s="315" t="s">
        <v>403</v>
      </c>
      <c r="D384" s="315" t="s">
        <v>404</v>
      </c>
      <c r="F384" s="315">
        <v>4</v>
      </c>
      <c r="H384" s="315">
        <v>50</v>
      </c>
      <c r="J384" s="315">
        <v>25</v>
      </c>
      <c r="L384" s="315">
        <v>25</v>
      </c>
      <c r="N384" s="315">
        <v>27.999999999999996</v>
      </c>
      <c r="P384" s="315">
        <v>8</v>
      </c>
      <c r="Q384" s="316"/>
      <c r="R384" s="315">
        <v>25</v>
      </c>
      <c r="S384" s="315">
        <v>50</v>
      </c>
    </row>
    <row r="385" spans="1:21" x14ac:dyDescent="0.25">
      <c r="A385" s="315" t="s">
        <v>481</v>
      </c>
      <c r="B385" s="315" t="s">
        <v>405</v>
      </c>
      <c r="D385" s="315" t="s">
        <v>406</v>
      </c>
      <c r="F385" s="315">
        <v>7</v>
      </c>
      <c r="H385" s="315">
        <v>71</v>
      </c>
      <c r="J385" s="315">
        <v>14</v>
      </c>
      <c r="L385" s="315">
        <v>14</v>
      </c>
      <c r="N385" s="315">
        <v>24</v>
      </c>
      <c r="P385" s="315">
        <v>8</v>
      </c>
      <c r="Q385" s="316"/>
      <c r="R385" s="315">
        <v>71</v>
      </c>
    </row>
    <row r="386" spans="1:21" x14ac:dyDescent="0.25">
      <c r="A386" s="315" t="s">
        <v>481</v>
      </c>
      <c r="B386" s="315" t="s">
        <v>407</v>
      </c>
      <c r="D386" s="315" t="s">
        <v>408</v>
      </c>
      <c r="F386" s="315">
        <v>6</v>
      </c>
      <c r="H386" s="315">
        <v>17</v>
      </c>
      <c r="J386" s="315">
        <v>17</v>
      </c>
      <c r="L386" s="315">
        <v>67</v>
      </c>
      <c r="N386" s="315">
        <v>12</v>
      </c>
      <c r="P386" s="315">
        <v>8</v>
      </c>
      <c r="Q386" s="316"/>
    </row>
    <row r="387" spans="1:21" x14ac:dyDescent="0.25">
      <c r="Q387" s="316"/>
    </row>
    <row r="388" spans="1:21" x14ac:dyDescent="0.25">
      <c r="A388" s="315" t="s">
        <v>487</v>
      </c>
      <c r="B388" s="315" t="s">
        <v>400</v>
      </c>
      <c r="D388" s="315" t="s">
        <v>397</v>
      </c>
      <c r="F388" s="315">
        <v>11</v>
      </c>
      <c r="H388" s="315">
        <v>100</v>
      </c>
      <c r="J388" s="315">
        <v>0</v>
      </c>
      <c r="L388" s="315">
        <v>0</v>
      </c>
      <c r="N388" s="315">
        <v>24</v>
      </c>
      <c r="Q388" s="316"/>
      <c r="R388" s="315">
        <v>91</v>
      </c>
      <c r="S388" s="315">
        <v>100</v>
      </c>
      <c r="T388" s="315">
        <v>100</v>
      </c>
      <c r="U388" s="315">
        <v>100</v>
      </c>
    </row>
    <row r="389" spans="1:21" x14ac:dyDescent="0.25">
      <c r="A389" s="315" t="s">
        <v>487</v>
      </c>
      <c r="B389" s="315" t="s">
        <v>401</v>
      </c>
      <c r="D389" s="315" t="s">
        <v>402</v>
      </c>
      <c r="F389" s="315">
        <v>12</v>
      </c>
      <c r="H389" s="315">
        <v>100</v>
      </c>
      <c r="J389" s="315">
        <v>0</v>
      </c>
      <c r="L389" s="315">
        <v>0</v>
      </c>
      <c r="N389" s="315">
        <v>24</v>
      </c>
      <c r="Q389" s="316"/>
      <c r="R389" s="315">
        <v>100</v>
      </c>
      <c r="S389" s="315">
        <v>100</v>
      </c>
      <c r="T389" s="315">
        <v>100</v>
      </c>
    </row>
    <row r="390" spans="1:21" x14ac:dyDescent="0.25">
      <c r="A390" s="315" t="s">
        <v>487</v>
      </c>
      <c r="B390" s="315" t="s">
        <v>403</v>
      </c>
      <c r="D390" s="315" t="s">
        <v>404</v>
      </c>
      <c r="F390" s="315">
        <v>11</v>
      </c>
      <c r="H390" s="315">
        <v>100</v>
      </c>
      <c r="J390" s="315">
        <v>0</v>
      </c>
      <c r="L390" s="315">
        <v>0</v>
      </c>
      <c r="N390" s="315">
        <v>24</v>
      </c>
      <c r="Q390" s="316"/>
      <c r="R390" s="315">
        <v>91</v>
      </c>
      <c r="S390" s="315">
        <v>100</v>
      </c>
    </row>
    <row r="391" spans="1:21" x14ac:dyDescent="0.25">
      <c r="A391" s="315" t="s">
        <v>487</v>
      </c>
      <c r="B391" s="315" t="s">
        <v>405</v>
      </c>
      <c r="D391" s="315" t="s">
        <v>406</v>
      </c>
      <c r="F391" s="315">
        <v>12</v>
      </c>
      <c r="H391" s="315">
        <v>91.999999999999986</v>
      </c>
      <c r="J391" s="315">
        <v>8</v>
      </c>
      <c r="L391" s="315">
        <v>0</v>
      </c>
      <c r="N391" s="315">
        <v>24</v>
      </c>
      <c r="P391" s="315">
        <v>12</v>
      </c>
      <c r="Q391" s="316"/>
      <c r="R391" s="315">
        <v>91.999999999999986</v>
      </c>
    </row>
    <row r="392" spans="1:21" x14ac:dyDescent="0.25">
      <c r="A392" s="315" t="s">
        <v>487</v>
      </c>
      <c r="B392" s="315" t="s">
        <v>407</v>
      </c>
      <c r="D392" s="315" t="s">
        <v>408</v>
      </c>
      <c r="F392" s="315">
        <v>12</v>
      </c>
      <c r="H392" s="315">
        <v>0</v>
      </c>
      <c r="J392" s="315">
        <v>8</v>
      </c>
      <c r="L392" s="315">
        <v>91.999999999999986</v>
      </c>
      <c r="P392" s="315">
        <v>12</v>
      </c>
      <c r="Q392" s="316"/>
    </row>
    <row r="393" spans="1:21" x14ac:dyDescent="0.25">
      <c r="Q393" s="316"/>
    </row>
    <row r="394" spans="1:21" x14ac:dyDescent="0.25">
      <c r="A394" s="322" t="s">
        <v>416</v>
      </c>
      <c r="B394" s="323" t="s">
        <v>410</v>
      </c>
      <c r="C394" s="323"/>
      <c r="D394" s="323" t="s">
        <v>397</v>
      </c>
      <c r="E394" s="323"/>
      <c r="F394" s="323">
        <v>2</v>
      </c>
      <c r="G394" s="323"/>
      <c r="H394" s="323">
        <v>50</v>
      </c>
      <c r="I394" s="323"/>
      <c r="J394" s="323">
        <v>50</v>
      </c>
      <c r="K394" s="323"/>
      <c r="L394" s="323">
        <v>0</v>
      </c>
      <c r="M394" s="323"/>
      <c r="N394" s="323">
        <v>24</v>
      </c>
      <c r="O394" s="323"/>
      <c r="P394" s="323">
        <v>20</v>
      </c>
      <c r="Q394" s="324"/>
      <c r="R394" s="323">
        <v>50</v>
      </c>
      <c r="S394" s="323">
        <v>50</v>
      </c>
      <c r="T394" s="323">
        <v>50</v>
      </c>
      <c r="U394" s="323">
        <v>50</v>
      </c>
    </row>
    <row r="395" spans="1:21" x14ac:dyDescent="0.25">
      <c r="A395" s="323"/>
      <c r="B395" s="323" t="s">
        <v>396</v>
      </c>
      <c r="C395" s="323"/>
      <c r="D395" s="323" t="s">
        <v>397</v>
      </c>
      <c r="E395" s="323"/>
      <c r="F395" s="323">
        <v>2</v>
      </c>
      <c r="G395" s="323"/>
      <c r="H395" s="323">
        <v>50</v>
      </c>
      <c r="I395" s="323"/>
      <c r="J395" s="323">
        <v>50</v>
      </c>
      <c r="K395" s="323"/>
      <c r="L395" s="323">
        <v>0</v>
      </c>
      <c r="M395" s="323"/>
      <c r="N395" s="323">
        <v>12</v>
      </c>
      <c r="O395" s="323"/>
      <c r="P395" s="323">
        <v>8</v>
      </c>
      <c r="Q395" s="324"/>
      <c r="R395" s="323">
        <v>50</v>
      </c>
      <c r="S395" s="323">
        <v>50</v>
      </c>
      <c r="T395" s="323">
        <v>50</v>
      </c>
      <c r="U395" s="323">
        <v>50</v>
      </c>
    </row>
    <row r="396" spans="1:21" x14ac:dyDescent="0.25">
      <c r="A396" s="323"/>
      <c r="B396" s="323" t="s">
        <v>398</v>
      </c>
      <c r="C396" s="323"/>
      <c r="D396" s="323" t="s">
        <v>397</v>
      </c>
      <c r="E396" s="323"/>
      <c r="F396" s="323">
        <v>6</v>
      </c>
      <c r="G396" s="323"/>
      <c r="H396" s="323">
        <v>100</v>
      </c>
      <c r="I396" s="323"/>
      <c r="J396" s="323">
        <v>0</v>
      </c>
      <c r="K396" s="323"/>
      <c r="L396" s="323">
        <v>0</v>
      </c>
      <c r="M396" s="323"/>
      <c r="N396" s="323">
        <v>12</v>
      </c>
      <c r="O396" s="323"/>
      <c r="P396" s="323"/>
      <c r="Q396" s="324"/>
      <c r="R396" s="323">
        <v>83.000000000000014</v>
      </c>
      <c r="S396" s="323">
        <v>100</v>
      </c>
      <c r="T396" s="323">
        <v>100</v>
      </c>
      <c r="U396" s="323">
        <v>100</v>
      </c>
    </row>
    <row r="397" spans="1:21" x14ac:dyDescent="0.25">
      <c r="A397" s="323"/>
      <c r="B397" s="323" t="s">
        <v>399</v>
      </c>
      <c r="C397" s="323"/>
      <c r="D397" s="323" t="s">
        <v>397</v>
      </c>
      <c r="E397" s="323"/>
      <c r="F397" s="323">
        <v>5</v>
      </c>
      <c r="G397" s="323"/>
      <c r="H397" s="323">
        <v>40</v>
      </c>
      <c r="I397" s="323"/>
      <c r="J397" s="323">
        <v>60</v>
      </c>
      <c r="K397" s="323"/>
      <c r="L397" s="323">
        <v>0</v>
      </c>
      <c r="M397" s="323"/>
      <c r="N397" s="323">
        <v>22.000000000000004</v>
      </c>
      <c r="O397" s="323"/>
      <c r="P397" s="323">
        <v>20</v>
      </c>
      <c r="Q397" s="324"/>
      <c r="R397" s="323">
        <v>20</v>
      </c>
      <c r="S397" s="323">
        <v>40</v>
      </c>
      <c r="T397" s="323">
        <v>40</v>
      </c>
      <c r="U397" s="323">
        <v>40</v>
      </c>
    </row>
    <row r="398" spans="1:21" x14ac:dyDescent="0.25">
      <c r="A398" s="323"/>
      <c r="B398" s="323" t="s">
        <v>400</v>
      </c>
      <c r="C398" s="323"/>
      <c r="D398" s="323" t="s">
        <v>397</v>
      </c>
      <c r="E398" s="323"/>
      <c r="F398" s="323">
        <v>19</v>
      </c>
      <c r="G398" s="323"/>
      <c r="H398" s="323">
        <v>84</v>
      </c>
      <c r="I398" s="323"/>
      <c r="J398" s="323">
        <v>16</v>
      </c>
      <c r="K398" s="323"/>
      <c r="L398" s="323">
        <v>0</v>
      </c>
      <c r="M398" s="323"/>
      <c r="N398" s="323">
        <v>24</v>
      </c>
      <c r="O398" s="323"/>
      <c r="P398" s="323">
        <v>20</v>
      </c>
      <c r="Q398" s="324"/>
      <c r="R398" s="323">
        <v>63</v>
      </c>
      <c r="S398" s="323">
        <v>84</v>
      </c>
      <c r="T398" s="323">
        <v>84</v>
      </c>
      <c r="U398" s="323">
        <v>84</v>
      </c>
    </row>
    <row r="399" spans="1:21" x14ac:dyDescent="0.25">
      <c r="A399" s="323"/>
      <c r="B399" s="323" t="s">
        <v>401</v>
      </c>
      <c r="C399" s="323"/>
      <c r="D399" s="323" t="s">
        <v>402</v>
      </c>
      <c r="E399" s="323"/>
      <c r="F399" s="323">
        <v>21</v>
      </c>
      <c r="G399" s="323"/>
      <c r="H399" s="323">
        <v>100</v>
      </c>
      <c r="I399" s="323"/>
      <c r="J399" s="323">
        <v>0</v>
      </c>
      <c r="K399" s="323"/>
      <c r="L399" s="323">
        <v>0</v>
      </c>
      <c r="M399" s="323"/>
      <c r="N399" s="323">
        <v>24</v>
      </c>
      <c r="O399" s="323"/>
      <c r="P399" s="323"/>
      <c r="Q399" s="324"/>
      <c r="R399" s="323">
        <v>76</v>
      </c>
      <c r="S399" s="323">
        <v>90</v>
      </c>
      <c r="T399" s="323">
        <v>100</v>
      </c>
      <c r="U399" s="323"/>
    </row>
    <row r="400" spans="1:21" x14ac:dyDescent="0.25">
      <c r="A400" s="323"/>
      <c r="B400" s="323" t="s">
        <v>403</v>
      </c>
      <c r="C400" s="323"/>
      <c r="D400" s="323" t="s">
        <v>404</v>
      </c>
      <c r="E400" s="323"/>
      <c r="F400" s="323">
        <v>15</v>
      </c>
      <c r="G400" s="323"/>
      <c r="H400" s="323">
        <v>86.999999999999986</v>
      </c>
      <c r="I400" s="323"/>
      <c r="J400" s="323">
        <v>7</v>
      </c>
      <c r="K400" s="323"/>
      <c r="L400" s="323">
        <v>7</v>
      </c>
      <c r="M400" s="323"/>
      <c r="N400" s="323">
        <v>24</v>
      </c>
      <c r="O400" s="323"/>
      <c r="P400" s="323">
        <v>8</v>
      </c>
      <c r="Q400" s="324"/>
      <c r="R400" s="323">
        <v>73</v>
      </c>
      <c r="S400" s="323">
        <v>86.999999999999986</v>
      </c>
      <c r="T400" s="323"/>
      <c r="U400" s="323"/>
    </row>
    <row r="401" spans="1:21" x14ac:dyDescent="0.25">
      <c r="A401" s="323"/>
      <c r="B401" s="323" t="s">
        <v>405</v>
      </c>
      <c r="C401" s="323"/>
      <c r="D401" s="323" t="s">
        <v>406</v>
      </c>
      <c r="E401" s="323"/>
      <c r="F401" s="323">
        <v>19</v>
      </c>
      <c r="G401" s="323"/>
      <c r="H401" s="323">
        <v>84</v>
      </c>
      <c r="I401" s="323"/>
      <c r="J401" s="323">
        <v>11</v>
      </c>
      <c r="K401" s="323"/>
      <c r="L401" s="323">
        <v>5</v>
      </c>
      <c r="M401" s="323"/>
      <c r="N401" s="323">
        <v>24</v>
      </c>
      <c r="O401" s="323"/>
      <c r="P401" s="323">
        <v>10</v>
      </c>
      <c r="Q401" s="324"/>
      <c r="R401" s="323">
        <v>84</v>
      </c>
      <c r="S401" s="323"/>
      <c r="T401" s="323"/>
      <c r="U401" s="323"/>
    </row>
    <row r="402" spans="1:21" x14ac:dyDescent="0.25">
      <c r="A402" s="323"/>
      <c r="B402" s="323" t="s">
        <v>407</v>
      </c>
      <c r="C402" s="323"/>
      <c r="D402" s="323" t="s">
        <v>408</v>
      </c>
      <c r="E402" s="323"/>
      <c r="F402" s="323">
        <v>18</v>
      </c>
      <c r="G402" s="323"/>
      <c r="H402" s="323">
        <v>6</v>
      </c>
      <c r="I402" s="323"/>
      <c r="J402" s="323">
        <v>11</v>
      </c>
      <c r="K402" s="323"/>
      <c r="L402" s="323">
        <v>83.000000000000014</v>
      </c>
      <c r="M402" s="323"/>
      <c r="N402" s="323">
        <v>12</v>
      </c>
      <c r="O402" s="323"/>
      <c r="P402" s="323">
        <v>10</v>
      </c>
      <c r="Q402" s="324"/>
      <c r="R402" s="323"/>
      <c r="S402" s="323"/>
      <c r="T402" s="323"/>
      <c r="U402" s="323"/>
    </row>
    <row r="403" spans="1:21" x14ac:dyDescent="0.25">
      <c r="A403" s="323"/>
      <c r="B403" s="323"/>
      <c r="C403" s="323"/>
      <c r="D403" s="323"/>
      <c r="E403" s="323"/>
      <c r="F403" s="323"/>
      <c r="G403" s="323"/>
      <c r="H403" s="323"/>
      <c r="I403" s="323"/>
      <c r="J403" s="323"/>
      <c r="K403" s="323"/>
      <c r="L403" s="323"/>
      <c r="M403" s="323"/>
      <c r="N403" s="323"/>
      <c r="O403" s="323"/>
      <c r="P403" s="323"/>
      <c r="Q403" s="324"/>
      <c r="R403" s="323"/>
      <c r="S403" s="323"/>
      <c r="T403" s="323"/>
      <c r="U403" s="323"/>
    </row>
    <row r="404" spans="1:21" ht="14.5" x14ac:dyDescent="0.35">
      <c r="A404" s="321" t="s">
        <v>64</v>
      </c>
      <c r="Q404" s="316"/>
    </row>
    <row r="405" spans="1:21" x14ac:dyDescent="0.25">
      <c r="A405" s="315" t="s">
        <v>495</v>
      </c>
      <c r="B405" s="315" t="s">
        <v>398</v>
      </c>
      <c r="D405" s="315" t="s">
        <v>397</v>
      </c>
      <c r="F405" s="315">
        <v>1</v>
      </c>
      <c r="H405" s="315">
        <v>0</v>
      </c>
      <c r="J405" s="315">
        <v>0</v>
      </c>
      <c r="L405" s="315">
        <v>100</v>
      </c>
      <c r="Q405" s="316"/>
      <c r="R405" s="315">
        <v>0</v>
      </c>
      <c r="S405" s="315">
        <v>0</v>
      </c>
      <c r="T405" s="315">
        <v>0</v>
      </c>
      <c r="U405" s="315">
        <v>0</v>
      </c>
    </row>
    <row r="406" spans="1:21" x14ac:dyDescent="0.25">
      <c r="A406" s="315" t="s">
        <v>495</v>
      </c>
      <c r="B406" s="315" t="s">
        <v>399</v>
      </c>
      <c r="D406" s="315" t="s">
        <v>397</v>
      </c>
      <c r="F406" s="315">
        <v>1</v>
      </c>
      <c r="H406" s="315">
        <v>100</v>
      </c>
      <c r="J406" s="315">
        <v>0</v>
      </c>
      <c r="L406" s="315">
        <v>0</v>
      </c>
      <c r="N406" s="315">
        <v>60</v>
      </c>
      <c r="Q406" s="316"/>
      <c r="R406" s="315">
        <v>0</v>
      </c>
      <c r="S406" s="315">
        <v>0</v>
      </c>
      <c r="T406" s="315">
        <v>0</v>
      </c>
      <c r="U406" s="315">
        <v>100</v>
      </c>
    </row>
    <row r="407" spans="1:21" x14ac:dyDescent="0.25">
      <c r="A407" s="315" t="s">
        <v>495</v>
      </c>
      <c r="B407" s="315" t="s">
        <v>400</v>
      </c>
      <c r="D407" s="315" t="s">
        <v>397</v>
      </c>
      <c r="F407" s="315">
        <v>2</v>
      </c>
      <c r="H407" s="315">
        <v>100</v>
      </c>
      <c r="J407" s="315">
        <v>0</v>
      </c>
      <c r="L407" s="315">
        <v>0</v>
      </c>
      <c r="N407" s="315">
        <v>48</v>
      </c>
      <c r="Q407" s="316"/>
      <c r="R407" s="315">
        <v>0</v>
      </c>
      <c r="S407" s="315">
        <v>0</v>
      </c>
      <c r="T407" s="315">
        <v>100</v>
      </c>
      <c r="U407" s="315">
        <v>100</v>
      </c>
    </row>
    <row r="408" spans="1:21" x14ac:dyDescent="0.25">
      <c r="A408" s="315" t="s">
        <v>495</v>
      </c>
      <c r="B408" s="315" t="s">
        <v>401</v>
      </c>
      <c r="D408" s="315" t="s">
        <v>402</v>
      </c>
      <c r="F408" s="315">
        <v>3</v>
      </c>
      <c r="H408" s="315">
        <v>100</v>
      </c>
      <c r="J408" s="315">
        <v>0</v>
      </c>
      <c r="L408" s="315">
        <v>0</v>
      </c>
      <c r="N408" s="315">
        <v>24</v>
      </c>
      <c r="Q408" s="316"/>
      <c r="R408" s="315">
        <v>67</v>
      </c>
      <c r="S408" s="315">
        <v>67</v>
      </c>
      <c r="T408" s="315">
        <v>100</v>
      </c>
    </row>
    <row r="409" spans="1:21" x14ac:dyDescent="0.25">
      <c r="A409" s="315" t="s">
        <v>495</v>
      </c>
      <c r="B409" s="315" t="s">
        <v>403</v>
      </c>
      <c r="D409" s="315" t="s">
        <v>404</v>
      </c>
      <c r="F409" s="315">
        <v>10</v>
      </c>
      <c r="H409" s="315">
        <v>60</v>
      </c>
      <c r="J409" s="315">
        <v>0</v>
      </c>
      <c r="L409" s="315">
        <v>40</v>
      </c>
      <c r="N409" s="315">
        <v>24</v>
      </c>
      <c r="Q409" s="316"/>
      <c r="R409" s="315">
        <v>40</v>
      </c>
      <c r="S409" s="315">
        <v>60</v>
      </c>
    </row>
    <row r="410" spans="1:21" x14ac:dyDescent="0.25">
      <c r="A410" s="315" t="s">
        <v>495</v>
      </c>
      <c r="B410" s="315" t="s">
        <v>405</v>
      </c>
      <c r="D410" s="315" t="s">
        <v>406</v>
      </c>
      <c r="F410" s="315">
        <v>8</v>
      </c>
      <c r="H410" s="315">
        <v>100</v>
      </c>
      <c r="J410" s="315">
        <v>0</v>
      </c>
      <c r="L410" s="315">
        <v>0</v>
      </c>
      <c r="N410" s="315">
        <v>24</v>
      </c>
      <c r="Q410" s="316"/>
      <c r="R410" s="315">
        <v>100</v>
      </c>
    </row>
    <row r="411" spans="1:21" x14ac:dyDescent="0.25">
      <c r="Q411" s="316"/>
    </row>
    <row r="412" spans="1:21" x14ac:dyDescent="0.25">
      <c r="A412" s="315" t="s">
        <v>64</v>
      </c>
      <c r="B412" s="315" t="s">
        <v>410</v>
      </c>
      <c r="D412" s="315" t="s">
        <v>397</v>
      </c>
      <c r="F412" s="315">
        <v>5</v>
      </c>
      <c r="H412" s="315">
        <v>80</v>
      </c>
      <c r="J412" s="315">
        <v>0</v>
      </c>
      <c r="L412" s="315">
        <v>20</v>
      </c>
      <c r="N412" s="315">
        <v>48</v>
      </c>
      <c r="Q412" s="316"/>
      <c r="R412" s="315">
        <v>0</v>
      </c>
      <c r="S412" s="315">
        <v>20</v>
      </c>
      <c r="T412" s="315">
        <v>60</v>
      </c>
      <c r="U412" s="315">
        <v>80</v>
      </c>
    </row>
    <row r="413" spans="1:21" x14ac:dyDescent="0.25">
      <c r="A413" s="315" t="s">
        <v>64</v>
      </c>
      <c r="B413" s="315" t="s">
        <v>396</v>
      </c>
      <c r="D413" s="315" t="s">
        <v>397</v>
      </c>
      <c r="F413" s="315">
        <v>11</v>
      </c>
      <c r="H413" s="315">
        <v>100</v>
      </c>
      <c r="J413" s="315">
        <v>0</v>
      </c>
      <c r="L413" s="315">
        <v>0</v>
      </c>
      <c r="N413" s="315">
        <v>36</v>
      </c>
      <c r="Q413" s="316"/>
      <c r="R413" s="315">
        <v>27.000000000000004</v>
      </c>
      <c r="S413" s="315">
        <v>64</v>
      </c>
      <c r="T413" s="315">
        <v>81.999999999999986</v>
      </c>
      <c r="U413" s="315">
        <v>100</v>
      </c>
    </row>
    <row r="414" spans="1:21" x14ac:dyDescent="0.25">
      <c r="A414" s="315" t="s">
        <v>64</v>
      </c>
      <c r="B414" s="315" t="s">
        <v>398</v>
      </c>
      <c r="D414" s="315" t="s">
        <v>397</v>
      </c>
      <c r="F414" s="315">
        <v>16</v>
      </c>
      <c r="H414" s="315">
        <v>88.000000000000014</v>
      </c>
      <c r="J414" s="315">
        <v>0</v>
      </c>
      <c r="L414" s="315">
        <v>13</v>
      </c>
      <c r="N414" s="315">
        <v>24</v>
      </c>
      <c r="Q414" s="316"/>
      <c r="R414" s="315">
        <v>50</v>
      </c>
      <c r="S414" s="315">
        <v>69</v>
      </c>
      <c r="T414" s="315">
        <v>81</v>
      </c>
      <c r="U414" s="315">
        <v>88.000000000000014</v>
      </c>
    </row>
    <row r="415" spans="1:21" x14ac:dyDescent="0.25">
      <c r="A415" s="315" t="s">
        <v>64</v>
      </c>
      <c r="B415" s="315" t="s">
        <v>399</v>
      </c>
      <c r="D415" s="315" t="s">
        <v>397</v>
      </c>
      <c r="F415" s="315">
        <v>12</v>
      </c>
      <c r="H415" s="315">
        <v>100</v>
      </c>
      <c r="J415" s="315">
        <v>0</v>
      </c>
      <c r="L415" s="315">
        <v>0</v>
      </c>
      <c r="N415" s="315">
        <v>30</v>
      </c>
      <c r="Q415" s="316"/>
      <c r="R415" s="315">
        <v>50</v>
      </c>
      <c r="S415" s="315">
        <v>67</v>
      </c>
      <c r="T415" s="315">
        <v>91.999999999999986</v>
      </c>
      <c r="U415" s="315">
        <v>100</v>
      </c>
    </row>
    <row r="416" spans="1:21" x14ac:dyDescent="0.25">
      <c r="A416" s="315" t="s">
        <v>64</v>
      </c>
      <c r="B416" s="315" t="s">
        <v>400</v>
      </c>
      <c r="D416" s="315" t="s">
        <v>397</v>
      </c>
      <c r="F416" s="315">
        <v>11</v>
      </c>
      <c r="H416" s="315">
        <v>81.999999999999986</v>
      </c>
      <c r="J416" s="315">
        <v>0</v>
      </c>
      <c r="L416" s="315">
        <v>18</v>
      </c>
      <c r="N416" s="315">
        <v>24</v>
      </c>
      <c r="Q416" s="316"/>
      <c r="R416" s="315">
        <v>73</v>
      </c>
      <c r="S416" s="315">
        <v>81.999999999999986</v>
      </c>
      <c r="T416" s="315">
        <v>81.999999999999986</v>
      </c>
      <c r="U416" s="315">
        <v>81.999999999999986</v>
      </c>
    </row>
    <row r="417" spans="1:21" x14ac:dyDescent="0.25">
      <c r="A417" s="315" t="s">
        <v>64</v>
      </c>
      <c r="B417" s="315" t="s">
        <v>401</v>
      </c>
      <c r="D417" s="315" t="s">
        <v>402</v>
      </c>
      <c r="F417" s="315">
        <v>3</v>
      </c>
      <c r="H417" s="315">
        <v>100</v>
      </c>
      <c r="J417" s="315">
        <v>0</v>
      </c>
      <c r="L417" s="315">
        <v>0</v>
      </c>
      <c r="N417" s="315">
        <v>24</v>
      </c>
      <c r="Q417" s="316"/>
      <c r="R417" s="315">
        <v>67</v>
      </c>
      <c r="S417" s="315">
        <v>100</v>
      </c>
      <c r="T417" s="315">
        <v>100</v>
      </c>
    </row>
    <row r="418" spans="1:21" x14ac:dyDescent="0.25">
      <c r="A418" s="315" t="s">
        <v>64</v>
      </c>
      <c r="B418" s="315" t="s">
        <v>403</v>
      </c>
      <c r="D418" s="315" t="s">
        <v>404</v>
      </c>
      <c r="F418" s="315">
        <v>1</v>
      </c>
      <c r="H418" s="315">
        <v>0</v>
      </c>
      <c r="J418" s="315">
        <v>0</v>
      </c>
      <c r="L418" s="315">
        <v>100</v>
      </c>
      <c r="Q418" s="316"/>
      <c r="R418" s="315">
        <v>0</v>
      </c>
      <c r="S418" s="315">
        <v>0</v>
      </c>
    </row>
    <row r="419" spans="1:21" x14ac:dyDescent="0.25">
      <c r="A419" s="315" t="s">
        <v>64</v>
      </c>
      <c r="B419" s="315" t="s">
        <v>407</v>
      </c>
      <c r="D419" s="315" t="s">
        <v>408</v>
      </c>
      <c r="F419" s="315">
        <v>1</v>
      </c>
      <c r="H419" s="315">
        <v>0</v>
      </c>
      <c r="J419" s="315">
        <v>0</v>
      </c>
      <c r="L419" s="315">
        <v>100</v>
      </c>
      <c r="Q419" s="316"/>
    </row>
    <row r="420" spans="1:21" x14ac:dyDescent="0.25">
      <c r="Q420" s="316"/>
    </row>
    <row r="421" spans="1:21" x14ac:dyDescent="0.25">
      <c r="A421" s="322" t="s">
        <v>416</v>
      </c>
      <c r="B421" s="323" t="s">
        <v>410</v>
      </c>
      <c r="C421" s="323"/>
      <c r="D421" s="323" t="s">
        <v>397</v>
      </c>
      <c r="E421" s="323"/>
      <c r="F421" s="323">
        <v>5</v>
      </c>
      <c r="G421" s="323"/>
      <c r="H421" s="323">
        <v>80</v>
      </c>
      <c r="I421" s="323"/>
      <c r="J421" s="323">
        <v>0</v>
      </c>
      <c r="K421" s="323"/>
      <c r="L421" s="323">
        <v>20</v>
      </c>
      <c r="M421" s="323"/>
      <c r="N421" s="323">
        <v>48</v>
      </c>
      <c r="O421" s="323"/>
      <c r="P421" s="323"/>
      <c r="Q421" s="324"/>
      <c r="R421" s="323">
        <v>0</v>
      </c>
      <c r="S421" s="323">
        <v>20</v>
      </c>
      <c r="T421" s="323">
        <v>60</v>
      </c>
      <c r="U421" s="323">
        <v>80</v>
      </c>
    </row>
    <row r="422" spans="1:21" x14ac:dyDescent="0.25">
      <c r="A422" s="323"/>
      <c r="B422" s="323" t="s">
        <v>396</v>
      </c>
      <c r="C422" s="323"/>
      <c r="D422" s="323" t="s">
        <v>397</v>
      </c>
      <c r="E422" s="323"/>
      <c r="F422" s="323">
        <v>11</v>
      </c>
      <c r="G422" s="323"/>
      <c r="H422" s="323">
        <v>100</v>
      </c>
      <c r="I422" s="323"/>
      <c r="J422" s="323">
        <v>0</v>
      </c>
      <c r="K422" s="323"/>
      <c r="L422" s="323">
        <v>0</v>
      </c>
      <c r="M422" s="323"/>
      <c r="N422" s="323">
        <v>36</v>
      </c>
      <c r="O422" s="323"/>
      <c r="P422" s="323"/>
      <c r="Q422" s="324"/>
      <c r="R422" s="323">
        <v>27.000000000000004</v>
      </c>
      <c r="S422" s="323">
        <v>64</v>
      </c>
      <c r="T422" s="323">
        <v>81.999999999999986</v>
      </c>
      <c r="U422" s="323">
        <v>100</v>
      </c>
    </row>
    <row r="423" spans="1:21" x14ac:dyDescent="0.25">
      <c r="A423" s="323"/>
      <c r="B423" s="323" t="s">
        <v>398</v>
      </c>
      <c r="C423" s="323"/>
      <c r="D423" s="323" t="s">
        <v>397</v>
      </c>
      <c r="E423" s="323"/>
      <c r="F423" s="323">
        <v>17</v>
      </c>
      <c r="G423" s="323"/>
      <c r="H423" s="323">
        <v>81.999999999999986</v>
      </c>
      <c r="I423" s="323"/>
      <c r="J423" s="323">
        <v>0</v>
      </c>
      <c r="K423" s="323"/>
      <c r="L423" s="323">
        <v>18</v>
      </c>
      <c r="M423" s="323"/>
      <c r="N423" s="323">
        <v>24</v>
      </c>
      <c r="O423" s="323"/>
      <c r="P423" s="323"/>
      <c r="Q423" s="324"/>
      <c r="R423" s="323">
        <v>47</v>
      </c>
      <c r="S423" s="323">
        <v>65</v>
      </c>
      <c r="T423" s="323">
        <v>76</v>
      </c>
      <c r="U423" s="323">
        <v>81.999999999999986</v>
      </c>
    </row>
    <row r="424" spans="1:21" x14ac:dyDescent="0.25">
      <c r="A424" s="323"/>
      <c r="B424" s="323" t="s">
        <v>399</v>
      </c>
      <c r="C424" s="323"/>
      <c r="D424" s="323" t="s">
        <v>397</v>
      </c>
      <c r="E424" s="323"/>
      <c r="F424" s="323">
        <v>13</v>
      </c>
      <c r="G424" s="323"/>
      <c r="H424" s="323">
        <v>100</v>
      </c>
      <c r="I424" s="323"/>
      <c r="J424" s="323">
        <v>0</v>
      </c>
      <c r="K424" s="323"/>
      <c r="L424" s="323">
        <v>0</v>
      </c>
      <c r="M424" s="323"/>
      <c r="N424" s="323">
        <v>36</v>
      </c>
      <c r="O424" s="323"/>
      <c r="P424" s="323"/>
      <c r="Q424" s="324"/>
      <c r="R424" s="323">
        <v>45.999999999999993</v>
      </c>
      <c r="S424" s="323">
        <v>62</v>
      </c>
      <c r="T424" s="323">
        <v>85</v>
      </c>
      <c r="U424" s="323">
        <v>100</v>
      </c>
    </row>
    <row r="425" spans="1:21" x14ac:dyDescent="0.25">
      <c r="A425" s="323"/>
      <c r="B425" s="323" t="s">
        <v>400</v>
      </c>
      <c r="C425" s="323"/>
      <c r="D425" s="323" t="s">
        <v>397</v>
      </c>
      <c r="E425" s="323"/>
      <c r="F425" s="323">
        <v>13</v>
      </c>
      <c r="G425" s="323"/>
      <c r="H425" s="323">
        <v>85</v>
      </c>
      <c r="I425" s="323"/>
      <c r="J425" s="323">
        <v>0</v>
      </c>
      <c r="K425" s="323"/>
      <c r="L425" s="323">
        <v>15</v>
      </c>
      <c r="M425" s="323"/>
      <c r="N425" s="323">
        <v>24</v>
      </c>
      <c r="O425" s="323"/>
      <c r="P425" s="323"/>
      <c r="Q425" s="324"/>
      <c r="R425" s="323">
        <v>62</v>
      </c>
      <c r="S425" s="323">
        <v>69</v>
      </c>
      <c r="T425" s="323">
        <v>85</v>
      </c>
      <c r="U425" s="323">
        <v>85</v>
      </c>
    </row>
    <row r="426" spans="1:21" x14ac:dyDescent="0.25">
      <c r="A426" s="323"/>
      <c r="B426" s="323" t="s">
        <v>401</v>
      </c>
      <c r="C426" s="323"/>
      <c r="D426" s="323" t="s">
        <v>402</v>
      </c>
      <c r="E426" s="323"/>
      <c r="F426" s="323">
        <v>6</v>
      </c>
      <c r="G426" s="323"/>
      <c r="H426" s="323">
        <v>100</v>
      </c>
      <c r="I426" s="323"/>
      <c r="J426" s="323">
        <v>0</v>
      </c>
      <c r="K426" s="323"/>
      <c r="L426" s="323">
        <v>0</v>
      </c>
      <c r="M426" s="323"/>
      <c r="N426" s="323">
        <v>24</v>
      </c>
      <c r="O426" s="323"/>
      <c r="P426" s="323"/>
      <c r="Q426" s="324"/>
      <c r="R426" s="323">
        <v>67</v>
      </c>
      <c r="S426" s="323">
        <v>83.000000000000014</v>
      </c>
      <c r="T426" s="323">
        <v>100</v>
      </c>
      <c r="U426" s="323"/>
    </row>
    <row r="427" spans="1:21" x14ac:dyDescent="0.25">
      <c r="A427" s="323"/>
      <c r="B427" s="323" t="s">
        <v>403</v>
      </c>
      <c r="C427" s="323"/>
      <c r="D427" s="323" t="s">
        <v>404</v>
      </c>
      <c r="E427" s="323"/>
      <c r="F427" s="323">
        <v>11</v>
      </c>
      <c r="G427" s="323"/>
      <c r="H427" s="323">
        <v>55</v>
      </c>
      <c r="I427" s="323"/>
      <c r="J427" s="323">
        <v>0</v>
      </c>
      <c r="K427" s="323"/>
      <c r="L427" s="323">
        <v>45</v>
      </c>
      <c r="M427" s="323"/>
      <c r="N427" s="323">
        <v>24</v>
      </c>
      <c r="O427" s="323"/>
      <c r="P427" s="323"/>
      <c r="Q427" s="324"/>
      <c r="R427" s="323">
        <v>36</v>
      </c>
      <c r="S427" s="323">
        <v>55</v>
      </c>
      <c r="T427" s="323"/>
      <c r="U427" s="323"/>
    </row>
    <row r="428" spans="1:21" x14ac:dyDescent="0.25">
      <c r="A428" s="323"/>
      <c r="B428" s="323" t="s">
        <v>405</v>
      </c>
      <c r="C428" s="323"/>
      <c r="D428" s="323" t="s">
        <v>406</v>
      </c>
      <c r="E428" s="323"/>
      <c r="F428" s="323">
        <v>8</v>
      </c>
      <c r="G428" s="323"/>
      <c r="H428" s="323">
        <v>100</v>
      </c>
      <c r="I428" s="323"/>
      <c r="J428" s="323">
        <v>0</v>
      </c>
      <c r="K428" s="323"/>
      <c r="L428" s="323">
        <v>0</v>
      </c>
      <c r="M428" s="323"/>
      <c r="N428" s="323">
        <v>24</v>
      </c>
      <c r="O428" s="323"/>
      <c r="P428" s="323"/>
      <c r="Q428" s="324"/>
      <c r="R428" s="323">
        <v>100</v>
      </c>
      <c r="S428" s="323"/>
      <c r="T428" s="323"/>
      <c r="U428" s="323"/>
    </row>
    <row r="429" spans="1:21" x14ac:dyDescent="0.25">
      <c r="A429" s="323"/>
      <c r="B429" s="323" t="s">
        <v>407</v>
      </c>
      <c r="C429" s="323"/>
      <c r="D429" s="323" t="s">
        <v>408</v>
      </c>
      <c r="E429" s="323"/>
      <c r="F429" s="323">
        <v>1</v>
      </c>
      <c r="G429" s="323"/>
      <c r="H429" s="323">
        <v>0</v>
      </c>
      <c r="I429" s="323"/>
      <c r="J429" s="323">
        <v>0</v>
      </c>
      <c r="K429" s="323"/>
      <c r="L429" s="323">
        <v>100</v>
      </c>
      <c r="M429" s="323"/>
      <c r="N429" s="323"/>
      <c r="O429" s="323"/>
      <c r="P429" s="323"/>
      <c r="Q429" s="324"/>
      <c r="R429" s="323"/>
      <c r="S429" s="323"/>
      <c r="T429" s="323"/>
      <c r="U429" s="323"/>
    </row>
    <row r="430" spans="1:21" x14ac:dyDescent="0.25">
      <c r="A430" s="323"/>
      <c r="B430" s="323"/>
      <c r="C430" s="323"/>
      <c r="D430" s="323"/>
      <c r="E430" s="323"/>
      <c r="F430" s="323"/>
      <c r="G430" s="323"/>
      <c r="H430" s="323"/>
      <c r="I430" s="323"/>
      <c r="J430" s="323"/>
      <c r="K430" s="323"/>
      <c r="L430" s="323"/>
      <c r="M430" s="323"/>
      <c r="N430" s="323"/>
      <c r="O430" s="323"/>
      <c r="P430" s="323"/>
      <c r="Q430" s="324"/>
      <c r="R430" s="323"/>
      <c r="S430" s="323"/>
      <c r="T430" s="323"/>
      <c r="U430" s="323"/>
    </row>
    <row r="431" spans="1:21" ht="14.5" x14ac:dyDescent="0.35">
      <c r="A431" s="321" t="s">
        <v>24</v>
      </c>
      <c r="Q431" s="316"/>
    </row>
    <row r="432" spans="1:21" x14ac:dyDescent="0.25">
      <c r="A432" s="315" t="s">
        <v>499</v>
      </c>
      <c r="B432" s="315" t="s">
        <v>401</v>
      </c>
      <c r="D432" s="315" t="s">
        <v>402</v>
      </c>
      <c r="F432" s="315">
        <v>1</v>
      </c>
      <c r="H432" s="315">
        <v>100</v>
      </c>
      <c r="J432" s="315">
        <v>0</v>
      </c>
      <c r="L432" s="315">
        <v>0</v>
      </c>
      <c r="N432" s="315">
        <v>40</v>
      </c>
      <c r="Q432" s="316"/>
      <c r="R432" s="315">
        <v>0</v>
      </c>
      <c r="S432" s="315">
        <v>0</v>
      </c>
      <c r="T432" s="315">
        <v>100</v>
      </c>
    </row>
    <row r="433" spans="1:21" x14ac:dyDescent="0.25">
      <c r="A433" s="315" t="s">
        <v>499</v>
      </c>
      <c r="B433" s="315" t="s">
        <v>403</v>
      </c>
      <c r="D433" s="315" t="s">
        <v>404</v>
      </c>
      <c r="F433" s="315">
        <v>6</v>
      </c>
      <c r="H433" s="315">
        <v>100</v>
      </c>
      <c r="J433" s="315">
        <v>0</v>
      </c>
      <c r="L433" s="315">
        <v>0</v>
      </c>
      <c r="N433" s="315">
        <v>27.999999999999996</v>
      </c>
      <c r="Q433" s="316"/>
      <c r="R433" s="315">
        <v>17</v>
      </c>
      <c r="S433" s="315">
        <v>100</v>
      </c>
    </row>
    <row r="434" spans="1:21" x14ac:dyDescent="0.25">
      <c r="A434" s="315" t="s">
        <v>499</v>
      </c>
      <c r="B434" s="315" t="s">
        <v>405</v>
      </c>
      <c r="D434" s="315" t="s">
        <v>406</v>
      </c>
      <c r="F434" s="315">
        <v>2</v>
      </c>
      <c r="H434" s="315">
        <v>0</v>
      </c>
      <c r="J434" s="315">
        <v>0</v>
      </c>
      <c r="L434" s="315">
        <v>100</v>
      </c>
      <c r="Q434" s="316"/>
      <c r="R434" s="315">
        <v>0</v>
      </c>
    </row>
    <row r="435" spans="1:21" x14ac:dyDescent="0.25">
      <c r="Q435" s="316"/>
    </row>
    <row r="436" spans="1:21" x14ac:dyDescent="0.25">
      <c r="A436" s="315" t="s">
        <v>503</v>
      </c>
      <c r="B436" s="315" t="s">
        <v>410</v>
      </c>
      <c r="D436" s="315" t="s">
        <v>397</v>
      </c>
      <c r="F436" s="315">
        <v>3</v>
      </c>
      <c r="H436" s="315">
        <v>67</v>
      </c>
      <c r="J436" s="315">
        <v>33</v>
      </c>
      <c r="L436" s="315">
        <v>0</v>
      </c>
      <c r="N436" s="315">
        <v>6</v>
      </c>
      <c r="P436" s="315">
        <v>8</v>
      </c>
      <c r="Q436" s="316"/>
      <c r="R436" s="315">
        <v>67</v>
      </c>
      <c r="S436" s="315">
        <v>67</v>
      </c>
      <c r="T436" s="315">
        <v>67</v>
      </c>
      <c r="U436" s="315">
        <v>67</v>
      </c>
    </row>
    <row r="437" spans="1:21" x14ac:dyDescent="0.25">
      <c r="Q437" s="316"/>
    </row>
    <row r="438" spans="1:21" x14ac:dyDescent="0.25">
      <c r="A438" s="315" t="s">
        <v>504</v>
      </c>
      <c r="B438" s="315" t="s">
        <v>410</v>
      </c>
      <c r="D438" s="315" t="s">
        <v>397</v>
      </c>
      <c r="F438" s="315">
        <v>1</v>
      </c>
      <c r="H438" s="315">
        <v>100</v>
      </c>
      <c r="J438" s="315">
        <v>0</v>
      </c>
      <c r="L438" s="315">
        <v>0</v>
      </c>
      <c r="N438" s="315">
        <v>32</v>
      </c>
      <c r="Q438" s="316"/>
      <c r="R438" s="315">
        <v>0</v>
      </c>
      <c r="S438" s="315">
        <v>100</v>
      </c>
      <c r="T438" s="315">
        <v>100</v>
      </c>
      <c r="U438" s="315">
        <v>100</v>
      </c>
    </row>
    <row r="439" spans="1:21" x14ac:dyDescent="0.25">
      <c r="A439" s="315" t="s">
        <v>504</v>
      </c>
      <c r="B439" s="315" t="s">
        <v>398</v>
      </c>
      <c r="D439" s="315" t="s">
        <v>397</v>
      </c>
      <c r="F439" s="315">
        <v>1</v>
      </c>
      <c r="H439" s="315">
        <v>100</v>
      </c>
      <c r="J439" s="315">
        <v>0</v>
      </c>
      <c r="L439" s="315">
        <v>0</v>
      </c>
      <c r="N439" s="315">
        <v>27.999999999999996</v>
      </c>
      <c r="Q439" s="316"/>
      <c r="R439" s="315">
        <v>0</v>
      </c>
      <c r="S439" s="315">
        <v>100</v>
      </c>
      <c r="T439" s="315">
        <v>100</v>
      </c>
      <c r="U439" s="315">
        <v>100</v>
      </c>
    </row>
    <row r="440" spans="1:21" x14ac:dyDescent="0.25">
      <c r="A440" s="315" t="s">
        <v>504</v>
      </c>
      <c r="B440" s="315" t="s">
        <v>403</v>
      </c>
      <c r="D440" s="315" t="s">
        <v>404</v>
      </c>
      <c r="F440" s="315">
        <v>1</v>
      </c>
      <c r="H440" s="315">
        <v>100</v>
      </c>
      <c r="J440" s="315">
        <v>0</v>
      </c>
      <c r="L440" s="315">
        <v>0</v>
      </c>
      <c r="N440" s="315">
        <v>24</v>
      </c>
      <c r="Q440" s="316"/>
      <c r="R440" s="315">
        <v>100</v>
      </c>
      <c r="S440" s="315">
        <v>100</v>
      </c>
    </row>
    <row r="441" spans="1:21" x14ac:dyDescent="0.25">
      <c r="Q441" s="316"/>
    </row>
    <row r="442" spans="1:21" x14ac:dyDescent="0.25">
      <c r="A442" s="315" t="s">
        <v>505</v>
      </c>
      <c r="B442" s="315" t="s">
        <v>400</v>
      </c>
      <c r="D442" s="315" t="s">
        <v>397</v>
      </c>
      <c r="F442" s="315">
        <v>1</v>
      </c>
      <c r="H442" s="315">
        <v>100</v>
      </c>
      <c r="J442" s="315">
        <v>0</v>
      </c>
      <c r="L442" s="315">
        <v>0</v>
      </c>
      <c r="N442" s="315">
        <v>24</v>
      </c>
      <c r="Q442" s="316"/>
      <c r="R442" s="315">
        <v>100</v>
      </c>
      <c r="S442" s="315">
        <v>100</v>
      </c>
      <c r="T442" s="315">
        <v>100</v>
      </c>
      <c r="U442" s="315">
        <v>100</v>
      </c>
    </row>
    <row r="443" spans="1:21" x14ac:dyDescent="0.25">
      <c r="A443" s="315" t="s">
        <v>505</v>
      </c>
      <c r="B443" s="315" t="s">
        <v>407</v>
      </c>
      <c r="D443" s="315" t="s">
        <v>408</v>
      </c>
      <c r="F443" s="315">
        <v>2</v>
      </c>
      <c r="H443" s="315">
        <v>0</v>
      </c>
      <c r="J443" s="315">
        <v>0</v>
      </c>
      <c r="L443" s="315">
        <v>100</v>
      </c>
      <c r="Q443" s="316"/>
    </row>
    <row r="444" spans="1:21" x14ac:dyDescent="0.25">
      <c r="Q444" s="316"/>
    </row>
    <row r="445" spans="1:21" x14ac:dyDescent="0.25">
      <c r="A445" s="322" t="s">
        <v>416</v>
      </c>
      <c r="B445" s="323" t="s">
        <v>410</v>
      </c>
      <c r="C445" s="323"/>
      <c r="D445" s="323" t="s">
        <v>397</v>
      </c>
      <c r="E445" s="323"/>
      <c r="F445" s="323">
        <v>4</v>
      </c>
      <c r="G445" s="323"/>
      <c r="H445" s="323">
        <v>75</v>
      </c>
      <c r="I445" s="323"/>
      <c r="J445" s="323">
        <v>25</v>
      </c>
      <c r="K445" s="323"/>
      <c r="L445" s="323">
        <v>0</v>
      </c>
      <c r="M445" s="323"/>
      <c r="N445" s="323">
        <v>8</v>
      </c>
      <c r="O445" s="323"/>
      <c r="P445" s="323">
        <v>8</v>
      </c>
      <c r="Q445" s="324"/>
      <c r="R445" s="323">
        <v>50</v>
      </c>
      <c r="S445" s="323">
        <v>75</v>
      </c>
      <c r="T445" s="323">
        <v>75</v>
      </c>
      <c r="U445" s="323">
        <v>75</v>
      </c>
    </row>
    <row r="446" spans="1:21" x14ac:dyDescent="0.25">
      <c r="A446" s="323"/>
      <c r="B446" s="323" t="s">
        <v>398</v>
      </c>
      <c r="C446" s="323"/>
      <c r="D446" s="323" t="s">
        <v>397</v>
      </c>
      <c r="E446" s="323"/>
      <c r="F446" s="323">
        <v>1</v>
      </c>
      <c r="G446" s="323"/>
      <c r="H446" s="323">
        <v>100</v>
      </c>
      <c r="I446" s="323"/>
      <c r="J446" s="323">
        <v>0</v>
      </c>
      <c r="K446" s="323"/>
      <c r="L446" s="323">
        <v>0</v>
      </c>
      <c r="M446" s="323"/>
      <c r="N446" s="323">
        <v>27.999999999999996</v>
      </c>
      <c r="O446" s="323"/>
      <c r="P446" s="323"/>
      <c r="Q446" s="324"/>
      <c r="R446" s="323">
        <v>0</v>
      </c>
      <c r="S446" s="323">
        <v>100</v>
      </c>
      <c r="T446" s="323">
        <v>100</v>
      </c>
      <c r="U446" s="323">
        <v>100</v>
      </c>
    </row>
    <row r="447" spans="1:21" x14ac:dyDescent="0.25">
      <c r="A447" s="323"/>
      <c r="B447" s="323" t="s">
        <v>400</v>
      </c>
      <c r="C447" s="323"/>
      <c r="D447" s="323" t="s">
        <v>397</v>
      </c>
      <c r="E447" s="323"/>
      <c r="F447" s="323">
        <v>1</v>
      </c>
      <c r="G447" s="323"/>
      <c r="H447" s="323">
        <v>100</v>
      </c>
      <c r="I447" s="323"/>
      <c r="J447" s="323">
        <v>0</v>
      </c>
      <c r="K447" s="323"/>
      <c r="L447" s="323">
        <v>0</v>
      </c>
      <c r="M447" s="323"/>
      <c r="N447" s="323">
        <v>24</v>
      </c>
      <c r="O447" s="323"/>
      <c r="P447" s="323"/>
      <c r="Q447" s="324"/>
      <c r="R447" s="323">
        <v>100</v>
      </c>
      <c r="S447" s="323">
        <v>100</v>
      </c>
      <c r="T447" s="323">
        <v>100</v>
      </c>
      <c r="U447" s="323">
        <v>100</v>
      </c>
    </row>
    <row r="448" spans="1:21" x14ac:dyDescent="0.25">
      <c r="A448" s="323"/>
      <c r="B448" s="323" t="s">
        <v>401</v>
      </c>
      <c r="C448" s="323"/>
      <c r="D448" s="323" t="s">
        <v>402</v>
      </c>
      <c r="E448" s="323"/>
      <c r="F448" s="323">
        <v>1</v>
      </c>
      <c r="G448" s="323"/>
      <c r="H448" s="323">
        <v>100</v>
      </c>
      <c r="I448" s="323"/>
      <c r="J448" s="323">
        <v>0</v>
      </c>
      <c r="K448" s="323"/>
      <c r="L448" s="323">
        <v>0</v>
      </c>
      <c r="M448" s="323"/>
      <c r="N448" s="323">
        <v>40</v>
      </c>
      <c r="O448" s="323"/>
      <c r="P448" s="323"/>
      <c r="Q448" s="324"/>
      <c r="R448" s="323">
        <v>0</v>
      </c>
      <c r="S448" s="323">
        <v>0</v>
      </c>
      <c r="T448" s="323">
        <v>100</v>
      </c>
      <c r="U448" s="323"/>
    </row>
    <row r="449" spans="1:21" x14ac:dyDescent="0.25">
      <c r="A449" s="323"/>
      <c r="B449" s="323" t="s">
        <v>403</v>
      </c>
      <c r="C449" s="323"/>
      <c r="D449" s="323" t="s">
        <v>404</v>
      </c>
      <c r="E449" s="323"/>
      <c r="F449" s="323">
        <v>7</v>
      </c>
      <c r="G449" s="323"/>
      <c r="H449" s="323">
        <v>100</v>
      </c>
      <c r="I449" s="323"/>
      <c r="J449" s="323">
        <v>0</v>
      </c>
      <c r="K449" s="323"/>
      <c r="L449" s="323">
        <v>0</v>
      </c>
      <c r="M449" s="323"/>
      <c r="N449" s="323">
        <v>27.999999999999996</v>
      </c>
      <c r="O449" s="323"/>
      <c r="P449" s="323"/>
      <c r="Q449" s="324"/>
      <c r="R449" s="323">
        <v>29</v>
      </c>
      <c r="S449" s="323">
        <v>100</v>
      </c>
      <c r="T449" s="323"/>
      <c r="U449" s="323"/>
    </row>
    <row r="450" spans="1:21" x14ac:dyDescent="0.25">
      <c r="A450" s="323"/>
      <c r="B450" s="323" t="s">
        <v>405</v>
      </c>
      <c r="C450" s="323"/>
      <c r="D450" s="323" t="s">
        <v>406</v>
      </c>
      <c r="E450" s="323"/>
      <c r="F450" s="323">
        <v>2</v>
      </c>
      <c r="G450" s="323"/>
      <c r="H450" s="323">
        <v>0</v>
      </c>
      <c r="I450" s="323"/>
      <c r="J450" s="323">
        <v>0</v>
      </c>
      <c r="K450" s="323"/>
      <c r="L450" s="323">
        <v>100</v>
      </c>
      <c r="M450" s="323"/>
      <c r="N450" s="323"/>
      <c r="O450" s="323"/>
      <c r="P450" s="323"/>
      <c r="Q450" s="324"/>
      <c r="R450" s="323">
        <v>0</v>
      </c>
      <c r="S450" s="323"/>
      <c r="T450" s="323"/>
      <c r="U450" s="323"/>
    </row>
    <row r="451" spans="1:21" x14ac:dyDescent="0.25">
      <c r="A451" s="323"/>
      <c r="B451" s="323" t="s">
        <v>407</v>
      </c>
      <c r="C451" s="323"/>
      <c r="D451" s="323" t="s">
        <v>408</v>
      </c>
      <c r="E451" s="323"/>
      <c r="F451" s="323">
        <v>2</v>
      </c>
      <c r="G451" s="323"/>
      <c r="H451" s="323">
        <v>0</v>
      </c>
      <c r="I451" s="323"/>
      <c r="J451" s="323">
        <v>0</v>
      </c>
      <c r="K451" s="323"/>
      <c r="L451" s="323">
        <v>100</v>
      </c>
      <c r="M451" s="323"/>
      <c r="N451" s="323"/>
      <c r="O451" s="323"/>
      <c r="P451" s="323"/>
      <c r="Q451" s="324"/>
      <c r="R451" s="323"/>
      <c r="S451" s="323"/>
      <c r="T451" s="323"/>
      <c r="U451" s="323"/>
    </row>
    <row r="452" spans="1:21" x14ac:dyDescent="0.25">
      <c r="A452" s="323"/>
      <c r="B452" s="323"/>
      <c r="C452" s="323"/>
      <c r="D452" s="323"/>
      <c r="E452" s="323"/>
      <c r="F452" s="323"/>
      <c r="G452" s="323"/>
      <c r="H452" s="323"/>
      <c r="I452" s="323"/>
      <c r="J452" s="323"/>
      <c r="K452" s="323"/>
      <c r="L452" s="323"/>
      <c r="M452" s="323"/>
      <c r="N452" s="323"/>
      <c r="O452" s="323"/>
      <c r="P452" s="323"/>
      <c r="Q452" s="324"/>
      <c r="R452" s="323"/>
      <c r="S452" s="323"/>
      <c r="T452" s="323"/>
      <c r="U452" s="323"/>
    </row>
    <row r="453" spans="1:21" ht="14.5" x14ac:dyDescent="0.35">
      <c r="A453" s="321" t="s">
        <v>25</v>
      </c>
      <c r="Q453" s="316"/>
    </row>
    <row r="454" spans="1:21" x14ac:dyDescent="0.25">
      <c r="A454" s="315" t="s">
        <v>507</v>
      </c>
      <c r="B454" s="315" t="s">
        <v>410</v>
      </c>
      <c r="D454" s="315" t="s">
        <v>397</v>
      </c>
      <c r="F454" s="315">
        <v>1</v>
      </c>
      <c r="H454" s="315">
        <v>100</v>
      </c>
      <c r="J454" s="315">
        <v>0</v>
      </c>
      <c r="L454" s="315">
        <v>0</v>
      </c>
      <c r="N454" s="315">
        <v>36</v>
      </c>
      <c r="Q454" s="316"/>
      <c r="R454" s="315">
        <v>0</v>
      </c>
      <c r="S454" s="315">
        <v>100</v>
      </c>
      <c r="T454" s="315">
        <v>100</v>
      </c>
      <c r="U454" s="315">
        <v>100</v>
      </c>
    </row>
    <row r="455" spans="1:21" x14ac:dyDescent="0.25">
      <c r="A455" s="315" t="s">
        <v>507</v>
      </c>
      <c r="B455" s="315" t="s">
        <v>396</v>
      </c>
      <c r="D455" s="315" t="s">
        <v>397</v>
      </c>
      <c r="F455" s="315">
        <v>7</v>
      </c>
      <c r="H455" s="315">
        <v>86</v>
      </c>
      <c r="J455" s="315">
        <v>0</v>
      </c>
      <c r="L455" s="315">
        <v>14</v>
      </c>
      <c r="N455" s="315">
        <v>20</v>
      </c>
      <c r="Q455" s="316"/>
      <c r="R455" s="315">
        <v>86</v>
      </c>
      <c r="S455" s="315">
        <v>86</v>
      </c>
      <c r="T455" s="315">
        <v>86</v>
      </c>
      <c r="U455" s="315">
        <v>86</v>
      </c>
    </row>
    <row r="456" spans="1:21" x14ac:dyDescent="0.25">
      <c r="A456" s="315" t="s">
        <v>507</v>
      </c>
      <c r="B456" s="315" t="s">
        <v>398</v>
      </c>
      <c r="D456" s="315" t="s">
        <v>397</v>
      </c>
      <c r="F456" s="315">
        <v>1</v>
      </c>
      <c r="H456" s="315">
        <v>0</v>
      </c>
      <c r="J456" s="315">
        <v>100</v>
      </c>
      <c r="L456" s="315">
        <v>0</v>
      </c>
      <c r="P456" s="315">
        <v>44.000000000000007</v>
      </c>
      <c r="Q456" s="316"/>
      <c r="R456" s="315">
        <v>0</v>
      </c>
      <c r="S456" s="315">
        <v>0</v>
      </c>
      <c r="T456" s="315">
        <v>0</v>
      </c>
      <c r="U456" s="315">
        <v>0</v>
      </c>
    </row>
    <row r="457" spans="1:21" x14ac:dyDescent="0.25">
      <c r="A457" s="315" t="s">
        <v>507</v>
      </c>
      <c r="B457" s="315" t="s">
        <v>399</v>
      </c>
      <c r="D457" s="315" t="s">
        <v>397</v>
      </c>
      <c r="F457" s="315">
        <v>17</v>
      </c>
      <c r="H457" s="315">
        <v>71</v>
      </c>
      <c r="J457" s="315">
        <v>6</v>
      </c>
      <c r="L457" s="315">
        <v>24</v>
      </c>
      <c r="N457" s="315">
        <v>38</v>
      </c>
      <c r="P457" s="315">
        <v>8</v>
      </c>
      <c r="Q457" s="316"/>
      <c r="R457" s="315">
        <v>6</v>
      </c>
      <c r="S457" s="315">
        <v>35</v>
      </c>
      <c r="T457" s="315">
        <v>59</v>
      </c>
      <c r="U457" s="315">
        <v>71</v>
      </c>
    </row>
    <row r="458" spans="1:21" x14ac:dyDescent="0.25">
      <c r="A458" s="315" t="s">
        <v>507</v>
      </c>
      <c r="B458" s="315" t="s">
        <v>400</v>
      </c>
      <c r="D458" s="315" t="s">
        <v>397</v>
      </c>
      <c r="F458" s="315">
        <v>13</v>
      </c>
      <c r="H458" s="315">
        <v>54.000000000000007</v>
      </c>
      <c r="J458" s="315">
        <v>22.999999999999996</v>
      </c>
      <c r="L458" s="315">
        <v>22.999999999999996</v>
      </c>
      <c r="N458" s="315">
        <v>40</v>
      </c>
      <c r="P458" s="315">
        <v>47</v>
      </c>
      <c r="Q458" s="316"/>
      <c r="R458" s="315">
        <v>8</v>
      </c>
      <c r="S458" s="315">
        <v>22.999999999999996</v>
      </c>
      <c r="T458" s="315">
        <v>31</v>
      </c>
      <c r="U458" s="315">
        <v>54.000000000000007</v>
      </c>
    </row>
    <row r="459" spans="1:21" x14ac:dyDescent="0.25">
      <c r="A459" s="315" t="s">
        <v>507</v>
      </c>
      <c r="B459" s="315" t="s">
        <v>401</v>
      </c>
      <c r="D459" s="315" t="s">
        <v>402</v>
      </c>
      <c r="F459" s="315">
        <v>21</v>
      </c>
      <c r="H459" s="315">
        <v>57</v>
      </c>
      <c r="J459" s="315">
        <v>19</v>
      </c>
      <c r="L459" s="315">
        <v>24</v>
      </c>
      <c r="N459" s="315">
        <v>26</v>
      </c>
      <c r="P459" s="315">
        <v>30</v>
      </c>
      <c r="Q459" s="316"/>
      <c r="R459" s="315">
        <v>29</v>
      </c>
      <c r="S459" s="315">
        <v>52</v>
      </c>
      <c r="T459" s="315">
        <v>57</v>
      </c>
    </row>
    <row r="460" spans="1:21" x14ac:dyDescent="0.25">
      <c r="A460" s="315" t="s">
        <v>507</v>
      </c>
      <c r="B460" s="315" t="s">
        <v>403</v>
      </c>
      <c r="D460" s="315" t="s">
        <v>404</v>
      </c>
      <c r="F460" s="315">
        <v>15</v>
      </c>
      <c r="H460" s="315">
        <v>47</v>
      </c>
      <c r="J460" s="315">
        <v>13</v>
      </c>
      <c r="L460" s="315">
        <v>40</v>
      </c>
      <c r="N460" s="315">
        <v>27.999999999999996</v>
      </c>
      <c r="P460" s="315">
        <v>20</v>
      </c>
      <c r="Q460" s="316"/>
      <c r="R460" s="315">
        <v>13</v>
      </c>
      <c r="S460" s="315">
        <v>47</v>
      </c>
    </row>
    <row r="461" spans="1:21" x14ac:dyDescent="0.25">
      <c r="A461" s="315" t="s">
        <v>507</v>
      </c>
      <c r="B461" s="315" t="s">
        <v>405</v>
      </c>
      <c r="D461" s="315" t="s">
        <v>406</v>
      </c>
      <c r="F461" s="315">
        <v>25</v>
      </c>
      <c r="H461" s="315">
        <v>20</v>
      </c>
      <c r="J461" s="315">
        <v>20</v>
      </c>
      <c r="L461" s="315">
        <v>60</v>
      </c>
      <c r="N461" s="315">
        <v>24</v>
      </c>
      <c r="P461" s="315">
        <v>14</v>
      </c>
      <c r="Q461" s="316"/>
      <c r="R461" s="315">
        <v>20</v>
      </c>
    </row>
    <row r="462" spans="1:21" x14ac:dyDescent="0.25">
      <c r="A462" s="315" t="s">
        <v>507</v>
      </c>
      <c r="B462" s="315" t="s">
        <v>407</v>
      </c>
      <c r="D462" s="315" t="s">
        <v>408</v>
      </c>
      <c r="F462" s="315">
        <v>22.000000000000004</v>
      </c>
      <c r="H462" s="315">
        <v>0</v>
      </c>
      <c r="J462" s="315">
        <v>0</v>
      </c>
      <c r="L462" s="315">
        <v>100</v>
      </c>
      <c r="Q462" s="316"/>
    </row>
    <row r="463" spans="1:21" x14ac:dyDescent="0.25">
      <c r="A463" s="315" t="s">
        <v>507</v>
      </c>
      <c r="B463" s="315" t="s">
        <v>410</v>
      </c>
      <c r="D463" s="315" t="s">
        <v>397</v>
      </c>
      <c r="F463" s="315">
        <v>19</v>
      </c>
      <c r="H463" s="315">
        <v>58</v>
      </c>
      <c r="J463" s="315">
        <v>16</v>
      </c>
      <c r="L463" s="315">
        <v>26</v>
      </c>
      <c r="N463" s="315">
        <v>27.999999999999996</v>
      </c>
      <c r="P463" s="315">
        <v>31</v>
      </c>
      <c r="Q463" s="316"/>
      <c r="R463" s="315">
        <v>16</v>
      </c>
      <c r="S463" s="315">
        <v>32</v>
      </c>
      <c r="T463" s="315">
        <v>53</v>
      </c>
      <c r="U463" s="315">
        <v>58</v>
      </c>
    </row>
    <row r="464" spans="1:21" x14ac:dyDescent="0.25">
      <c r="A464" s="315" t="s">
        <v>507</v>
      </c>
      <c r="B464" s="315" t="s">
        <v>396</v>
      </c>
      <c r="D464" s="315" t="s">
        <v>397</v>
      </c>
      <c r="F464" s="315">
        <v>15</v>
      </c>
      <c r="H464" s="315">
        <v>53</v>
      </c>
      <c r="J464" s="315">
        <v>20</v>
      </c>
      <c r="L464" s="315">
        <v>27.000000000000004</v>
      </c>
      <c r="N464" s="315">
        <v>44.000000000000007</v>
      </c>
      <c r="P464" s="315">
        <v>27.999999999999996</v>
      </c>
      <c r="Q464" s="316"/>
      <c r="R464" s="315">
        <v>0</v>
      </c>
      <c r="S464" s="315">
        <v>20</v>
      </c>
      <c r="T464" s="315">
        <v>40</v>
      </c>
      <c r="U464" s="315">
        <v>53</v>
      </c>
    </row>
    <row r="465" spans="1:21" x14ac:dyDescent="0.25">
      <c r="A465" s="315" t="s">
        <v>507</v>
      </c>
      <c r="B465" s="315" t="s">
        <v>398</v>
      </c>
      <c r="D465" s="315" t="s">
        <v>397</v>
      </c>
      <c r="F465" s="315">
        <v>17</v>
      </c>
      <c r="H465" s="315">
        <v>76</v>
      </c>
      <c r="J465" s="315">
        <v>12</v>
      </c>
      <c r="L465" s="315">
        <v>12</v>
      </c>
      <c r="N465" s="315">
        <v>32</v>
      </c>
      <c r="P465" s="315">
        <v>38</v>
      </c>
      <c r="Q465" s="316"/>
      <c r="R465" s="315">
        <v>18</v>
      </c>
      <c r="S465" s="315">
        <v>47</v>
      </c>
      <c r="T465" s="315">
        <v>65</v>
      </c>
      <c r="U465" s="315">
        <v>76</v>
      </c>
    </row>
    <row r="466" spans="1:21" x14ac:dyDescent="0.25">
      <c r="Q466" s="316"/>
    </row>
    <row r="467" spans="1:21" x14ac:dyDescent="0.25">
      <c r="Q467" s="316"/>
    </row>
    <row r="468" spans="1:21" x14ac:dyDescent="0.25">
      <c r="A468" s="315" t="s">
        <v>508</v>
      </c>
      <c r="B468" s="315" t="s">
        <v>398</v>
      </c>
      <c r="D468" s="315" t="s">
        <v>397</v>
      </c>
      <c r="F468" s="315">
        <v>1</v>
      </c>
      <c r="H468" s="315">
        <v>100</v>
      </c>
      <c r="J468" s="315">
        <v>0</v>
      </c>
      <c r="L468" s="315">
        <v>0</v>
      </c>
      <c r="N468" s="315">
        <v>52</v>
      </c>
      <c r="Q468" s="316"/>
      <c r="R468" s="315">
        <v>0</v>
      </c>
      <c r="S468" s="315">
        <v>0</v>
      </c>
      <c r="T468" s="315">
        <v>0</v>
      </c>
      <c r="U468" s="315">
        <v>100</v>
      </c>
    </row>
    <row r="469" spans="1:21" x14ac:dyDescent="0.25">
      <c r="A469" s="315" t="s">
        <v>508</v>
      </c>
      <c r="B469" s="315" t="s">
        <v>399</v>
      </c>
      <c r="D469" s="315" t="s">
        <v>397</v>
      </c>
      <c r="F469" s="315">
        <v>9</v>
      </c>
      <c r="H469" s="315">
        <v>44.000000000000007</v>
      </c>
      <c r="J469" s="315">
        <v>22.000000000000004</v>
      </c>
      <c r="L469" s="315">
        <v>33</v>
      </c>
      <c r="N469" s="315">
        <v>38</v>
      </c>
      <c r="P469" s="315">
        <v>8</v>
      </c>
      <c r="Q469" s="316"/>
      <c r="R469" s="315">
        <v>11</v>
      </c>
      <c r="S469" s="315">
        <v>22.000000000000004</v>
      </c>
      <c r="T469" s="315">
        <v>33</v>
      </c>
      <c r="U469" s="315">
        <v>44.000000000000007</v>
      </c>
    </row>
    <row r="470" spans="1:21" x14ac:dyDescent="0.25">
      <c r="A470" s="315" t="s">
        <v>508</v>
      </c>
      <c r="B470" s="315" t="s">
        <v>400</v>
      </c>
      <c r="D470" s="315" t="s">
        <v>397</v>
      </c>
      <c r="F470" s="315">
        <v>7</v>
      </c>
      <c r="H470" s="315">
        <v>57</v>
      </c>
      <c r="J470" s="315">
        <v>29</v>
      </c>
      <c r="L470" s="315">
        <v>14</v>
      </c>
      <c r="N470" s="315">
        <v>20</v>
      </c>
      <c r="P470" s="315">
        <v>27.999999999999996</v>
      </c>
      <c r="Q470" s="316"/>
      <c r="R470" s="315">
        <v>43</v>
      </c>
      <c r="S470" s="315">
        <v>43</v>
      </c>
      <c r="T470" s="315">
        <v>57</v>
      </c>
      <c r="U470" s="315">
        <v>57</v>
      </c>
    </row>
    <row r="471" spans="1:21" x14ac:dyDescent="0.25">
      <c r="A471" s="315" t="s">
        <v>508</v>
      </c>
      <c r="B471" s="315" t="s">
        <v>401</v>
      </c>
      <c r="D471" s="315" t="s">
        <v>402</v>
      </c>
      <c r="F471" s="315">
        <v>4</v>
      </c>
      <c r="H471" s="315">
        <v>25</v>
      </c>
      <c r="J471" s="315">
        <v>50</v>
      </c>
      <c r="L471" s="315">
        <v>25</v>
      </c>
      <c r="N471" s="315">
        <v>16</v>
      </c>
      <c r="P471" s="315">
        <v>20</v>
      </c>
      <c r="Q471" s="316"/>
      <c r="R471" s="315">
        <v>25</v>
      </c>
      <c r="S471" s="315">
        <v>25</v>
      </c>
      <c r="T471" s="315">
        <v>25</v>
      </c>
    </row>
    <row r="472" spans="1:21" x14ac:dyDescent="0.25">
      <c r="A472" s="315" t="s">
        <v>508</v>
      </c>
      <c r="B472" s="315" t="s">
        <v>403</v>
      </c>
      <c r="D472" s="315" t="s">
        <v>404</v>
      </c>
      <c r="F472" s="315">
        <v>6</v>
      </c>
      <c r="H472" s="315">
        <v>17</v>
      </c>
      <c r="J472" s="315">
        <v>17</v>
      </c>
      <c r="L472" s="315">
        <v>67</v>
      </c>
      <c r="N472" s="315">
        <v>24</v>
      </c>
      <c r="P472" s="315">
        <v>32</v>
      </c>
      <c r="Q472" s="316"/>
      <c r="R472" s="315">
        <v>17</v>
      </c>
      <c r="S472" s="315">
        <v>17</v>
      </c>
    </row>
    <row r="473" spans="1:21" x14ac:dyDescent="0.25">
      <c r="A473" s="315" t="s">
        <v>508</v>
      </c>
      <c r="B473" s="315" t="s">
        <v>405</v>
      </c>
      <c r="D473" s="315" t="s">
        <v>406</v>
      </c>
      <c r="F473" s="315">
        <v>6</v>
      </c>
      <c r="H473" s="315">
        <v>17</v>
      </c>
      <c r="J473" s="315">
        <v>33</v>
      </c>
      <c r="L473" s="315">
        <v>50</v>
      </c>
      <c r="N473" s="315">
        <v>24</v>
      </c>
      <c r="P473" s="315">
        <v>20</v>
      </c>
      <c r="Q473" s="316"/>
      <c r="R473" s="315">
        <v>17</v>
      </c>
    </row>
    <row r="474" spans="1:21" x14ac:dyDescent="0.25">
      <c r="A474" s="315" t="s">
        <v>508</v>
      </c>
      <c r="B474" s="315" t="s">
        <v>407</v>
      </c>
      <c r="D474" s="315" t="s">
        <v>408</v>
      </c>
      <c r="F474" s="315">
        <v>7</v>
      </c>
      <c r="H474" s="315">
        <v>14</v>
      </c>
      <c r="J474" s="315">
        <v>29</v>
      </c>
      <c r="L474" s="315">
        <v>57</v>
      </c>
      <c r="N474" s="315">
        <v>12</v>
      </c>
      <c r="P474" s="315">
        <v>8</v>
      </c>
      <c r="Q474" s="316"/>
    </row>
    <row r="475" spans="1:21" x14ac:dyDescent="0.25">
      <c r="A475" s="315" t="s">
        <v>508</v>
      </c>
      <c r="B475" s="315" t="s">
        <v>410</v>
      </c>
      <c r="D475" s="315" t="s">
        <v>397</v>
      </c>
      <c r="F475" s="315">
        <v>11</v>
      </c>
      <c r="H475" s="315">
        <v>36</v>
      </c>
      <c r="J475" s="315">
        <v>36</v>
      </c>
      <c r="L475" s="315">
        <v>27.000000000000004</v>
      </c>
      <c r="N475" s="315">
        <v>45.999999999999993</v>
      </c>
      <c r="P475" s="315">
        <v>13</v>
      </c>
      <c r="Q475" s="316"/>
      <c r="R475" s="315">
        <v>9</v>
      </c>
      <c r="S475" s="315">
        <v>9</v>
      </c>
      <c r="T475" s="315">
        <v>27.000000000000004</v>
      </c>
      <c r="U475" s="315">
        <v>36</v>
      </c>
    </row>
    <row r="476" spans="1:21" x14ac:dyDescent="0.25">
      <c r="A476" s="315" t="s">
        <v>508</v>
      </c>
      <c r="B476" s="315" t="s">
        <v>396</v>
      </c>
      <c r="D476" s="315" t="s">
        <v>397</v>
      </c>
      <c r="F476" s="315">
        <v>2</v>
      </c>
      <c r="H476" s="315">
        <v>50</v>
      </c>
      <c r="J476" s="315">
        <v>50</v>
      </c>
      <c r="L476" s="315">
        <v>0</v>
      </c>
      <c r="N476" s="315">
        <v>48</v>
      </c>
      <c r="P476" s="315">
        <v>12</v>
      </c>
      <c r="Q476" s="316"/>
      <c r="R476" s="315">
        <v>0</v>
      </c>
      <c r="S476" s="315">
        <v>0</v>
      </c>
      <c r="T476" s="315">
        <v>50</v>
      </c>
      <c r="U476" s="315">
        <v>50</v>
      </c>
    </row>
    <row r="477" spans="1:21" x14ac:dyDescent="0.25">
      <c r="A477" s="315" t="s">
        <v>508</v>
      </c>
      <c r="B477" s="315" t="s">
        <v>398</v>
      </c>
      <c r="D477" s="315" t="s">
        <v>397</v>
      </c>
      <c r="F477" s="315">
        <v>8</v>
      </c>
      <c r="H477" s="315">
        <v>63</v>
      </c>
      <c r="J477" s="315">
        <v>13</v>
      </c>
      <c r="L477" s="315">
        <v>25</v>
      </c>
      <c r="N477" s="315">
        <v>32</v>
      </c>
      <c r="P477" s="315">
        <v>4</v>
      </c>
      <c r="Q477" s="316"/>
      <c r="R477" s="315">
        <v>13</v>
      </c>
      <c r="S477" s="315">
        <v>50</v>
      </c>
      <c r="T477" s="315">
        <v>50</v>
      </c>
      <c r="U477" s="315">
        <v>63</v>
      </c>
    </row>
    <row r="478" spans="1:21" x14ac:dyDescent="0.25">
      <c r="A478" s="315" t="s">
        <v>508</v>
      </c>
      <c r="B478" s="315" t="s">
        <v>399</v>
      </c>
      <c r="D478" s="315" t="s">
        <v>397</v>
      </c>
      <c r="F478" s="315">
        <v>1</v>
      </c>
      <c r="H478" s="315">
        <v>0</v>
      </c>
      <c r="J478" s="315">
        <v>100</v>
      </c>
      <c r="L478" s="315">
        <v>0</v>
      </c>
      <c r="P478" s="315">
        <v>16</v>
      </c>
      <c r="Q478" s="316"/>
      <c r="R478" s="315">
        <v>0</v>
      </c>
      <c r="S478" s="315">
        <v>0</v>
      </c>
      <c r="T478" s="315">
        <v>0</v>
      </c>
      <c r="U478" s="315">
        <v>0</v>
      </c>
    </row>
    <row r="479" spans="1:21" x14ac:dyDescent="0.25">
      <c r="Q479" s="316"/>
    </row>
    <row r="480" spans="1:21" x14ac:dyDescent="0.25">
      <c r="Q480" s="316"/>
    </row>
    <row r="481" spans="1:21" x14ac:dyDescent="0.25">
      <c r="A481" s="315" t="s">
        <v>25</v>
      </c>
      <c r="B481" s="315" t="s">
        <v>399</v>
      </c>
      <c r="D481" s="315" t="s">
        <v>397</v>
      </c>
      <c r="F481" s="315">
        <v>1</v>
      </c>
      <c r="H481" s="315">
        <v>100</v>
      </c>
      <c r="J481" s="315">
        <v>0</v>
      </c>
      <c r="L481" s="315">
        <v>0</v>
      </c>
      <c r="N481" s="315">
        <v>44.000000000000007</v>
      </c>
      <c r="Q481" s="316"/>
      <c r="R481" s="315">
        <v>0</v>
      </c>
      <c r="S481" s="315">
        <v>0</v>
      </c>
      <c r="T481" s="315">
        <v>100</v>
      </c>
      <c r="U481" s="315">
        <v>100</v>
      </c>
    </row>
    <row r="482" spans="1:21" x14ac:dyDescent="0.25">
      <c r="A482" s="315" t="s">
        <v>25</v>
      </c>
      <c r="B482" s="315" t="s">
        <v>400</v>
      </c>
      <c r="D482" s="315" t="s">
        <v>397</v>
      </c>
      <c r="F482" s="315">
        <v>6</v>
      </c>
      <c r="H482" s="315">
        <v>33</v>
      </c>
      <c r="J482" s="315">
        <v>67</v>
      </c>
      <c r="L482" s="315">
        <v>0</v>
      </c>
      <c r="N482" s="315">
        <v>34</v>
      </c>
      <c r="P482" s="315">
        <v>45</v>
      </c>
      <c r="Q482" s="316"/>
      <c r="R482" s="315">
        <v>17</v>
      </c>
      <c r="S482" s="315">
        <v>17</v>
      </c>
      <c r="T482" s="315">
        <v>33</v>
      </c>
      <c r="U482" s="315">
        <v>33</v>
      </c>
    </row>
    <row r="483" spans="1:21" x14ac:dyDescent="0.25">
      <c r="A483" s="315" t="s">
        <v>25</v>
      </c>
      <c r="B483" s="315" t="s">
        <v>403</v>
      </c>
      <c r="D483" s="315" t="s">
        <v>404</v>
      </c>
      <c r="F483" s="315">
        <v>12</v>
      </c>
      <c r="H483" s="315">
        <v>67</v>
      </c>
      <c r="J483" s="315">
        <v>25</v>
      </c>
      <c r="L483" s="315">
        <v>8</v>
      </c>
      <c r="N483" s="315">
        <v>27.999999999999996</v>
      </c>
      <c r="P483" s="315">
        <v>13</v>
      </c>
      <c r="Q483" s="316"/>
      <c r="R483" s="315">
        <v>33</v>
      </c>
      <c r="S483" s="315">
        <v>67</v>
      </c>
    </row>
    <row r="484" spans="1:21" x14ac:dyDescent="0.25">
      <c r="Q484" s="316"/>
    </row>
    <row r="485" spans="1:21" x14ac:dyDescent="0.25">
      <c r="A485" s="315" t="s">
        <v>509</v>
      </c>
      <c r="B485" s="315" t="s">
        <v>396</v>
      </c>
      <c r="D485" s="315" t="s">
        <v>397</v>
      </c>
      <c r="F485" s="315">
        <v>19</v>
      </c>
      <c r="H485" s="315">
        <v>0</v>
      </c>
      <c r="J485" s="315">
        <v>53</v>
      </c>
      <c r="L485" s="315">
        <v>47</v>
      </c>
      <c r="P485" s="315">
        <v>18</v>
      </c>
      <c r="Q485" s="316"/>
      <c r="R485" s="315">
        <v>0</v>
      </c>
      <c r="S485" s="315">
        <v>0</v>
      </c>
      <c r="T485" s="315">
        <v>0</v>
      </c>
      <c r="U485" s="315">
        <v>0</v>
      </c>
    </row>
    <row r="486" spans="1:21" x14ac:dyDescent="0.25">
      <c r="Q486" s="316"/>
    </row>
    <row r="487" spans="1:21" x14ac:dyDescent="0.25">
      <c r="A487" s="322" t="s">
        <v>416</v>
      </c>
      <c r="B487" s="323" t="s">
        <v>410</v>
      </c>
      <c r="C487" s="323"/>
      <c r="D487" s="323" t="s">
        <v>397</v>
      </c>
      <c r="E487" s="323"/>
      <c r="F487" s="323">
        <v>31</v>
      </c>
      <c r="G487" s="323"/>
      <c r="H487" s="323">
        <v>52</v>
      </c>
      <c r="I487" s="323"/>
      <c r="J487" s="323">
        <v>22.999999999999996</v>
      </c>
      <c r="K487" s="323"/>
      <c r="L487" s="323">
        <v>26</v>
      </c>
      <c r="M487" s="323"/>
      <c r="N487" s="323">
        <v>38</v>
      </c>
      <c r="O487" s="323"/>
      <c r="P487" s="323">
        <v>21</v>
      </c>
      <c r="Q487" s="324"/>
      <c r="R487" s="323">
        <v>13</v>
      </c>
      <c r="S487" s="323">
        <v>26</v>
      </c>
      <c r="T487" s="323">
        <v>45</v>
      </c>
      <c r="U487" s="323">
        <v>52</v>
      </c>
    </row>
    <row r="488" spans="1:21" x14ac:dyDescent="0.25">
      <c r="A488" s="323"/>
      <c r="B488" s="323" t="s">
        <v>396</v>
      </c>
      <c r="C488" s="323"/>
      <c r="D488" s="323" t="s">
        <v>397</v>
      </c>
      <c r="E488" s="323"/>
      <c r="F488" s="323">
        <v>43</v>
      </c>
      <c r="G488" s="323"/>
      <c r="H488" s="323">
        <v>35</v>
      </c>
      <c r="I488" s="323"/>
      <c r="J488" s="323">
        <v>33</v>
      </c>
      <c r="K488" s="323"/>
      <c r="L488" s="323">
        <v>33</v>
      </c>
      <c r="M488" s="323"/>
      <c r="N488" s="323">
        <v>36</v>
      </c>
      <c r="O488" s="323"/>
      <c r="P488" s="323">
        <v>20</v>
      </c>
      <c r="Q488" s="324"/>
      <c r="R488" s="323">
        <v>14</v>
      </c>
      <c r="S488" s="323">
        <v>21</v>
      </c>
      <c r="T488" s="323">
        <v>30</v>
      </c>
      <c r="U488" s="323">
        <v>35</v>
      </c>
    </row>
    <row r="489" spans="1:21" x14ac:dyDescent="0.25">
      <c r="A489" s="323"/>
      <c r="B489" s="323" t="s">
        <v>398</v>
      </c>
      <c r="C489" s="323"/>
      <c r="D489" s="323" t="s">
        <v>397</v>
      </c>
      <c r="E489" s="323"/>
      <c r="F489" s="323">
        <v>27.000000000000004</v>
      </c>
      <c r="G489" s="323"/>
      <c r="H489" s="323">
        <v>70</v>
      </c>
      <c r="I489" s="323"/>
      <c r="J489" s="323">
        <v>15</v>
      </c>
      <c r="K489" s="323"/>
      <c r="L489" s="323">
        <v>15</v>
      </c>
      <c r="M489" s="323"/>
      <c r="N489" s="323">
        <v>32</v>
      </c>
      <c r="O489" s="323"/>
      <c r="P489" s="323">
        <v>31</v>
      </c>
      <c r="Q489" s="324"/>
      <c r="R489" s="323">
        <v>15</v>
      </c>
      <c r="S489" s="323">
        <v>44.000000000000007</v>
      </c>
      <c r="T489" s="323">
        <v>55.999999999999993</v>
      </c>
      <c r="U489" s="323">
        <v>70</v>
      </c>
    </row>
    <row r="490" spans="1:21" x14ac:dyDescent="0.25">
      <c r="A490" s="323"/>
      <c r="B490" s="323" t="s">
        <v>399</v>
      </c>
      <c r="C490" s="323"/>
      <c r="D490" s="323" t="s">
        <v>397</v>
      </c>
      <c r="E490" s="323"/>
      <c r="F490" s="323">
        <v>27.999999999999996</v>
      </c>
      <c r="G490" s="323"/>
      <c r="H490" s="323">
        <v>61</v>
      </c>
      <c r="I490" s="323"/>
      <c r="J490" s="323">
        <v>14</v>
      </c>
      <c r="K490" s="323"/>
      <c r="L490" s="323">
        <v>25</v>
      </c>
      <c r="M490" s="323"/>
      <c r="N490" s="323">
        <v>40</v>
      </c>
      <c r="O490" s="323"/>
      <c r="P490" s="323">
        <v>10</v>
      </c>
      <c r="Q490" s="324"/>
      <c r="R490" s="323">
        <v>7</v>
      </c>
      <c r="S490" s="323">
        <v>29</v>
      </c>
      <c r="T490" s="323">
        <v>50</v>
      </c>
      <c r="U490" s="323">
        <v>61</v>
      </c>
    </row>
    <row r="491" spans="1:21" x14ac:dyDescent="0.25">
      <c r="A491" s="323"/>
      <c r="B491" s="323" t="s">
        <v>400</v>
      </c>
      <c r="C491" s="323"/>
      <c r="D491" s="323" t="s">
        <v>397</v>
      </c>
      <c r="E491" s="323"/>
      <c r="F491" s="323">
        <v>26</v>
      </c>
      <c r="G491" s="323"/>
      <c r="H491" s="323">
        <v>50</v>
      </c>
      <c r="I491" s="323"/>
      <c r="J491" s="323">
        <v>35</v>
      </c>
      <c r="K491" s="323"/>
      <c r="L491" s="323">
        <v>15</v>
      </c>
      <c r="M491" s="323"/>
      <c r="N491" s="323">
        <v>36</v>
      </c>
      <c r="O491" s="323"/>
      <c r="P491" s="323">
        <v>42</v>
      </c>
      <c r="Q491" s="324"/>
      <c r="R491" s="323">
        <v>19</v>
      </c>
      <c r="S491" s="323">
        <v>27.000000000000004</v>
      </c>
      <c r="T491" s="323">
        <v>38</v>
      </c>
      <c r="U491" s="323">
        <v>50</v>
      </c>
    </row>
    <row r="492" spans="1:21" x14ac:dyDescent="0.25">
      <c r="A492" s="323"/>
      <c r="B492" s="323" t="s">
        <v>401</v>
      </c>
      <c r="C492" s="323"/>
      <c r="D492" s="323" t="s">
        <v>402</v>
      </c>
      <c r="E492" s="323"/>
      <c r="F492" s="323">
        <v>25</v>
      </c>
      <c r="G492" s="323"/>
      <c r="H492" s="323">
        <v>52</v>
      </c>
      <c r="I492" s="323"/>
      <c r="J492" s="323">
        <v>24</v>
      </c>
      <c r="K492" s="323"/>
      <c r="L492" s="323">
        <v>24</v>
      </c>
      <c r="M492" s="323"/>
      <c r="N492" s="323">
        <v>24</v>
      </c>
      <c r="O492" s="323"/>
      <c r="P492" s="323">
        <v>27.000000000000004</v>
      </c>
      <c r="Q492" s="324"/>
      <c r="R492" s="323">
        <v>27.999999999999996</v>
      </c>
      <c r="S492" s="323">
        <v>48</v>
      </c>
      <c r="T492" s="323">
        <v>52</v>
      </c>
      <c r="U492" s="323"/>
    </row>
    <row r="493" spans="1:21" x14ac:dyDescent="0.25">
      <c r="A493" s="323"/>
      <c r="B493" s="323" t="s">
        <v>403</v>
      </c>
      <c r="C493" s="323"/>
      <c r="D493" s="323" t="s">
        <v>404</v>
      </c>
      <c r="E493" s="323"/>
      <c r="F493" s="323">
        <v>33</v>
      </c>
      <c r="G493" s="323"/>
      <c r="H493" s="323">
        <v>48</v>
      </c>
      <c r="I493" s="323"/>
      <c r="J493" s="323">
        <v>18</v>
      </c>
      <c r="K493" s="323"/>
      <c r="L493" s="323">
        <v>33</v>
      </c>
      <c r="M493" s="323"/>
      <c r="N493" s="323">
        <v>27.999999999999996</v>
      </c>
      <c r="O493" s="323"/>
      <c r="P493" s="323">
        <v>19</v>
      </c>
      <c r="Q493" s="324"/>
      <c r="R493" s="323">
        <v>21</v>
      </c>
      <c r="S493" s="323">
        <v>48</v>
      </c>
      <c r="T493" s="323"/>
      <c r="U493" s="323"/>
    </row>
    <row r="494" spans="1:21" x14ac:dyDescent="0.25">
      <c r="A494" s="323"/>
      <c r="B494" s="323" t="s">
        <v>405</v>
      </c>
      <c r="C494" s="323"/>
      <c r="D494" s="323" t="s">
        <v>406</v>
      </c>
      <c r="E494" s="323"/>
      <c r="F494" s="323">
        <v>31</v>
      </c>
      <c r="G494" s="323"/>
      <c r="H494" s="323">
        <v>19</v>
      </c>
      <c r="I494" s="323"/>
      <c r="J494" s="323">
        <v>22.999999999999996</v>
      </c>
      <c r="K494" s="323"/>
      <c r="L494" s="323">
        <v>58</v>
      </c>
      <c r="M494" s="323"/>
      <c r="N494" s="323">
        <v>24</v>
      </c>
      <c r="O494" s="323"/>
      <c r="P494" s="323">
        <v>16</v>
      </c>
      <c r="Q494" s="324"/>
      <c r="R494" s="323">
        <v>19</v>
      </c>
      <c r="S494" s="323"/>
      <c r="T494" s="323"/>
      <c r="U494" s="323"/>
    </row>
    <row r="495" spans="1:21" x14ac:dyDescent="0.25">
      <c r="A495" s="323"/>
      <c r="B495" s="323" t="s">
        <v>407</v>
      </c>
      <c r="C495" s="323"/>
      <c r="D495" s="323" t="s">
        <v>408</v>
      </c>
      <c r="E495" s="323"/>
      <c r="F495" s="323">
        <v>29</v>
      </c>
      <c r="G495" s="323"/>
      <c r="H495" s="323">
        <v>3</v>
      </c>
      <c r="I495" s="323"/>
      <c r="J495" s="323">
        <v>7</v>
      </c>
      <c r="K495" s="323"/>
      <c r="L495" s="323">
        <v>90</v>
      </c>
      <c r="M495" s="323"/>
      <c r="N495" s="323">
        <v>12</v>
      </c>
      <c r="O495" s="323"/>
      <c r="P495" s="323">
        <v>8</v>
      </c>
      <c r="Q495" s="324"/>
      <c r="R495" s="323"/>
      <c r="S495" s="323"/>
      <c r="T495" s="323"/>
      <c r="U495" s="323"/>
    </row>
    <row r="496" spans="1:21" x14ac:dyDescent="0.25">
      <c r="A496" s="323"/>
      <c r="B496" s="323"/>
      <c r="C496" s="323"/>
      <c r="D496" s="323"/>
      <c r="E496" s="323"/>
      <c r="F496" s="323"/>
      <c r="G496" s="323"/>
      <c r="H496" s="323"/>
      <c r="I496" s="323"/>
      <c r="J496" s="323"/>
      <c r="K496" s="323"/>
      <c r="L496" s="323"/>
      <c r="M496" s="323"/>
      <c r="N496" s="323"/>
      <c r="O496" s="323"/>
      <c r="P496" s="323"/>
      <c r="Q496" s="324"/>
      <c r="R496" s="323"/>
      <c r="S496" s="323"/>
      <c r="T496" s="323"/>
      <c r="U496" s="323"/>
    </row>
    <row r="497" spans="1:21" ht="14.5" x14ac:dyDescent="0.35">
      <c r="A497" s="321"/>
      <c r="Q497" s="316"/>
    </row>
    <row r="498" spans="1:21" x14ac:dyDescent="0.25">
      <c r="A498" s="322" t="s">
        <v>510</v>
      </c>
      <c r="B498" s="326" t="s">
        <v>410</v>
      </c>
      <c r="C498" s="326"/>
      <c r="D498" s="326" t="s">
        <v>397</v>
      </c>
      <c r="E498" s="326"/>
      <c r="F498" s="326">
        <v>322</v>
      </c>
      <c r="G498" s="326"/>
      <c r="H498" s="326">
        <v>74</v>
      </c>
      <c r="I498" s="326"/>
      <c r="J498" s="326">
        <v>17</v>
      </c>
      <c r="K498" s="326"/>
      <c r="L498" s="326">
        <v>9</v>
      </c>
      <c r="M498" s="326"/>
      <c r="N498" s="326">
        <v>36</v>
      </c>
      <c r="O498" s="326"/>
      <c r="P498" s="326">
        <v>18</v>
      </c>
      <c r="Q498" s="327"/>
      <c r="R498" s="326">
        <v>27.999999999999996</v>
      </c>
      <c r="S498" s="326">
        <v>47</v>
      </c>
      <c r="T498" s="326">
        <v>66</v>
      </c>
      <c r="U498" s="326">
        <v>74</v>
      </c>
    </row>
    <row r="499" spans="1:21" x14ac:dyDescent="0.25">
      <c r="A499" s="326"/>
      <c r="B499" s="326" t="s">
        <v>396</v>
      </c>
      <c r="C499" s="326"/>
      <c r="D499" s="326" t="s">
        <v>397</v>
      </c>
      <c r="E499" s="326"/>
      <c r="F499" s="326">
        <v>306</v>
      </c>
      <c r="G499" s="326"/>
      <c r="H499" s="326">
        <v>71</v>
      </c>
      <c r="I499" s="326"/>
      <c r="J499" s="326">
        <v>17</v>
      </c>
      <c r="K499" s="326"/>
      <c r="L499" s="326">
        <v>12</v>
      </c>
      <c r="M499" s="326"/>
      <c r="N499" s="326">
        <v>24</v>
      </c>
      <c r="O499" s="326"/>
      <c r="P499" s="326">
        <v>18</v>
      </c>
      <c r="Q499" s="327"/>
      <c r="R499" s="326">
        <v>40</v>
      </c>
      <c r="S499" s="326">
        <v>55.999999999999993</v>
      </c>
      <c r="T499" s="326">
        <v>65</v>
      </c>
      <c r="U499" s="326">
        <v>71</v>
      </c>
    </row>
    <row r="500" spans="1:21" x14ac:dyDescent="0.25">
      <c r="A500" s="326"/>
      <c r="B500" s="326" t="s">
        <v>398</v>
      </c>
      <c r="C500" s="326"/>
      <c r="D500" s="326" t="s">
        <v>397</v>
      </c>
      <c r="E500" s="326"/>
      <c r="F500" s="326">
        <v>269</v>
      </c>
      <c r="G500" s="326"/>
      <c r="H500" s="326">
        <v>77</v>
      </c>
      <c r="I500" s="326"/>
      <c r="J500" s="326">
        <v>12</v>
      </c>
      <c r="K500" s="326"/>
      <c r="L500" s="326">
        <v>10</v>
      </c>
      <c r="M500" s="326"/>
      <c r="N500" s="326">
        <v>24</v>
      </c>
      <c r="O500" s="326"/>
      <c r="P500" s="326">
        <v>20</v>
      </c>
      <c r="Q500" s="327"/>
      <c r="R500" s="326">
        <v>45.999999999999993</v>
      </c>
      <c r="S500" s="326">
        <v>64</v>
      </c>
      <c r="T500" s="326">
        <v>71</v>
      </c>
      <c r="U500" s="326">
        <v>77</v>
      </c>
    </row>
    <row r="501" spans="1:21" x14ac:dyDescent="0.25">
      <c r="A501" s="326"/>
      <c r="B501" s="326" t="s">
        <v>399</v>
      </c>
      <c r="C501" s="326"/>
      <c r="D501" s="326" t="s">
        <v>397</v>
      </c>
      <c r="E501" s="326"/>
      <c r="F501" s="326">
        <v>282</v>
      </c>
      <c r="G501" s="326"/>
      <c r="H501" s="326">
        <v>84</v>
      </c>
      <c r="I501" s="326"/>
      <c r="J501" s="326">
        <v>9</v>
      </c>
      <c r="K501" s="326"/>
      <c r="L501" s="326">
        <v>7</v>
      </c>
      <c r="M501" s="326"/>
      <c r="N501" s="326">
        <v>24</v>
      </c>
      <c r="O501" s="326"/>
      <c r="P501" s="326">
        <v>22.000000000000004</v>
      </c>
      <c r="Q501" s="327"/>
      <c r="R501" s="326">
        <v>50</v>
      </c>
      <c r="S501" s="326">
        <v>65</v>
      </c>
      <c r="T501" s="326">
        <v>76</v>
      </c>
      <c r="U501" s="326">
        <v>84</v>
      </c>
    </row>
    <row r="502" spans="1:21" x14ac:dyDescent="0.25">
      <c r="A502" s="326"/>
      <c r="B502" s="326" t="s">
        <v>400</v>
      </c>
      <c r="C502" s="326"/>
      <c r="D502" s="326" t="s">
        <v>397</v>
      </c>
      <c r="E502" s="326"/>
      <c r="F502" s="326">
        <v>309</v>
      </c>
      <c r="G502" s="326"/>
      <c r="H502" s="326">
        <v>77</v>
      </c>
      <c r="I502" s="326"/>
      <c r="J502" s="326">
        <v>13</v>
      </c>
      <c r="K502" s="326"/>
      <c r="L502" s="326">
        <v>10</v>
      </c>
      <c r="M502" s="326"/>
      <c r="N502" s="326">
        <v>24</v>
      </c>
      <c r="O502" s="326"/>
      <c r="P502" s="326">
        <v>26</v>
      </c>
      <c r="Q502" s="327"/>
      <c r="R502" s="326">
        <v>47</v>
      </c>
      <c r="S502" s="326">
        <v>63</v>
      </c>
      <c r="T502" s="326">
        <v>72</v>
      </c>
      <c r="U502" s="326">
        <v>77</v>
      </c>
    </row>
    <row r="503" spans="1:21" x14ac:dyDescent="0.25">
      <c r="A503" s="326"/>
      <c r="B503" s="326" t="s">
        <v>401</v>
      </c>
      <c r="C503" s="326"/>
      <c r="D503" s="326" t="s">
        <v>402</v>
      </c>
      <c r="E503" s="326"/>
      <c r="F503" s="326">
        <v>282</v>
      </c>
      <c r="G503" s="326"/>
      <c r="H503" s="326">
        <v>79</v>
      </c>
      <c r="I503" s="326"/>
      <c r="J503" s="326">
        <v>8</v>
      </c>
      <c r="K503" s="326"/>
      <c r="L503" s="326">
        <v>12</v>
      </c>
      <c r="M503" s="326"/>
      <c r="N503" s="326">
        <v>24</v>
      </c>
      <c r="O503" s="326"/>
      <c r="P503" s="326">
        <v>21</v>
      </c>
      <c r="Q503" s="327"/>
      <c r="R503" s="326">
        <v>54.000000000000007</v>
      </c>
      <c r="S503" s="326">
        <v>68</v>
      </c>
      <c r="T503" s="326">
        <v>79</v>
      </c>
      <c r="U503" s="326"/>
    </row>
    <row r="504" spans="1:21" x14ac:dyDescent="0.25">
      <c r="A504" s="326"/>
      <c r="B504" s="326" t="s">
        <v>403</v>
      </c>
      <c r="C504" s="326"/>
      <c r="D504" s="326" t="s">
        <v>404</v>
      </c>
      <c r="E504" s="326"/>
      <c r="F504" s="326">
        <v>308</v>
      </c>
      <c r="G504" s="326"/>
      <c r="H504" s="326">
        <v>68</v>
      </c>
      <c r="I504" s="326"/>
      <c r="J504" s="326">
        <v>10</v>
      </c>
      <c r="K504" s="326"/>
      <c r="L504" s="326">
        <v>22.000000000000004</v>
      </c>
      <c r="M504" s="326"/>
      <c r="N504" s="326">
        <v>24</v>
      </c>
      <c r="O504" s="326"/>
      <c r="P504" s="326">
        <v>16</v>
      </c>
      <c r="Q504" s="327"/>
      <c r="R504" s="326">
        <v>49.000000000000007</v>
      </c>
      <c r="S504" s="326">
        <v>68</v>
      </c>
      <c r="T504" s="326"/>
      <c r="U504" s="326"/>
    </row>
    <row r="505" spans="1:21" x14ac:dyDescent="0.25">
      <c r="A505" s="326"/>
      <c r="B505" s="326" t="s">
        <v>405</v>
      </c>
      <c r="C505" s="326"/>
      <c r="D505" s="326" t="s">
        <v>406</v>
      </c>
      <c r="E505" s="326"/>
      <c r="F505" s="326">
        <v>341</v>
      </c>
      <c r="G505" s="326"/>
      <c r="H505" s="326">
        <v>45.999999999999993</v>
      </c>
      <c r="I505" s="326"/>
      <c r="J505" s="326">
        <v>11</v>
      </c>
      <c r="K505" s="326"/>
      <c r="L505" s="326">
        <v>43</v>
      </c>
      <c r="M505" s="326"/>
      <c r="N505" s="326">
        <v>24</v>
      </c>
      <c r="O505" s="326"/>
      <c r="P505" s="326">
        <v>14</v>
      </c>
      <c r="Q505" s="327"/>
      <c r="R505" s="326">
        <v>45.999999999999993</v>
      </c>
      <c r="S505" s="326"/>
      <c r="T505" s="326"/>
      <c r="U505" s="326"/>
    </row>
    <row r="506" spans="1:21" x14ac:dyDescent="0.25">
      <c r="A506" s="326"/>
      <c r="B506" s="326" t="s">
        <v>407</v>
      </c>
      <c r="C506" s="326"/>
      <c r="D506" s="326" t="s">
        <v>408</v>
      </c>
      <c r="E506" s="326"/>
      <c r="F506" s="326">
        <v>354</v>
      </c>
      <c r="G506" s="326"/>
      <c r="H506" s="326">
        <v>4</v>
      </c>
      <c r="I506" s="326"/>
      <c r="J506" s="326">
        <v>6</v>
      </c>
      <c r="K506" s="326"/>
      <c r="L506" s="326">
        <v>90</v>
      </c>
      <c r="M506" s="326"/>
      <c r="N506" s="326">
        <v>12</v>
      </c>
      <c r="O506" s="326"/>
      <c r="P506" s="326">
        <v>9</v>
      </c>
      <c r="Q506" s="327"/>
      <c r="R506" s="326"/>
      <c r="S506" s="326"/>
      <c r="T506" s="326"/>
      <c r="U506" s="326"/>
    </row>
    <row r="507" spans="1:21" x14ac:dyDescent="0.25">
      <c r="A507" s="326"/>
      <c r="B507" s="326"/>
      <c r="C507" s="326"/>
      <c r="D507" s="326"/>
      <c r="E507" s="326"/>
      <c r="F507" s="326"/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7"/>
      <c r="R507" s="326"/>
      <c r="S507" s="326"/>
      <c r="T507" s="326"/>
      <c r="U507" s="326"/>
    </row>
    <row r="509" spans="1:21" x14ac:dyDescent="0.25">
      <c r="A509" s="315" t="s">
        <v>267</v>
      </c>
    </row>
    <row r="510" spans="1:21" x14ac:dyDescent="0.25">
      <c r="A510" s="315" t="s">
        <v>521</v>
      </c>
    </row>
  </sheetData>
  <mergeCells count="4">
    <mergeCell ref="A1:U1"/>
    <mergeCell ref="A2:U2"/>
    <mergeCell ref="R4:U4"/>
    <mergeCell ref="A3:U3"/>
  </mergeCells>
  <conditionalFormatting sqref="A1:XFD1048576">
    <cfRule type="expression" dxfId="1" priority="1">
      <formula>"$C$1:$X$34='Total'"</formula>
    </cfRule>
  </conditionalFormatting>
  <pageMargins left="0.7" right="0.7" top="0.75" bottom="0.75" header="0.3" footer="0.3"/>
  <pageSetup scale="79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7"/>
  <sheetViews>
    <sheetView zoomScaleNormal="100" workbookViewId="0">
      <selection sqref="A1:Y1"/>
    </sheetView>
  </sheetViews>
  <sheetFormatPr defaultColWidth="9" defaultRowHeight="10.5" x14ac:dyDescent="0.25"/>
  <cols>
    <col min="1" max="1" width="24" style="338" bestFit="1" customWidth="1"/>
    <col min="2" max="2" width="9" style="315"/>
    <col min="3" max="3" width="1.5" style="315" customWidth="1"/>
    <col min="4" max="4" width="9" style="315"/>
    <col min="5" max="5" width="1.5" style="315" customWidth="1"/>
    <col min="6" max="6" width="6.6640625" style="315" customWidth="1"/>
    <col min="7" max="7" width="0.9140625" style="315" customWidth="1"/>
    <col min="8" max="8" width="8.4140625" style="315" customWidth="1"/>
    <col min="9" max="9" width="0.6640625" style="315" customWidth="1"/>
    <col min="10" max="10" width="2.9140625" style="315" customWidth="1"/>
    <col min="11" max="11" width="0.6640625" style="315" customWidth="1"/>
    <col min="12" max="12" width="3.9140625" style="315" customWidth="1"/>
    <col min="13" max="13" width="0.58203125" style="315" customWidth="1"/>
    <col min="14" max="14" width="7" style="315" customWidth="1"/>
    <col min="15" max="15" width="0.58203125" style="315" customWidth="1"/>
    <col min="16" max="16" width="7" style="315" customWidth="1"/>
    <col min="17" max="17" width="0.5" style="315" customWidth="1"/>
    <col min="18" max="25" width="3.58203125" style="315" customWidth="1"/>
    <col min="26" max="16384" width="9" style="315"/>
  </cols>
  <sheetData>
    <row r="1" spans="1:40" ht="12" customHeight="1" x14ac:dyDescent="0.2">
      <c r="A1" s="573" t="s">
        <v>523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</row>
    <row r="2" spans="1:40" ht="12" x14ac:dyDescent="0.2">
      <c r="A2" s="573" t="s">
        <v>524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</row>
    <row r="3" spans="1:40" ht="12" x14ac:dyDescent="0.2">
      <c r="A3" s="575" t="s">
        <v>380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333"/>
      <c r="W3" s="333"/>
      <c r="X3" s="333"/>
      <c r="Y3" s="333"/>
    </row>
    <row r="4" spans="1:40" ht="11.25" x14ac:dyDescent="0.2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5"/>
      <c r="R4" s="572" t="s">
        <v>381</v>
      </c>
      <c r="S4" s="572"/>
      <c r="T4" s="572"/>
      <c r="U4" s="572"/>
      <c r="V4" s="572"/>
      <c r="W4" s="572"/>
      <c r="X4" s="572"/>
      <c r="Y4" s="572"/>
    </row>
    <row r="5" spans="1:40" s="334" customFormat="1" ht="33.75" x14ac:dyDescent="0.2">
      <c r="A5" s="317" t="s">
        <v>382</v>
      </c>
      <c r="B5" s="317" t="s">
        <v>383</v>
      </c>
      <c r="C5" s="317"/>
      <c r="D5" s="317" t="s">
        <v>384</v>
      </c>
      <c r="E5" s="317"/>
      <c r="F5" s="318" t="s">
        <v>385</v>
      </c>
      <c r="G5" s="317"/>
      <c r="H5" s="318" t="s">
        <v>386</v>
      </c>
      <c r="I5" s="317"/>
      <c r="J5" s="318" t="s">
        <v>387</v>
      </c>
      <c r="K5" s="317"/>
      <c r="L5" s="318" t="s">
        <v>388</v>
      </c>
      <c r="M5" s="317"/>
      <c r="N5" s="318" t="s">
        <v>389</v>
      </c>
      <c r="O5" s="317"/>
      <c r="P5" s="318" t="s">
        <v>390</v>
      </c>
      <c r="Q5" s="319"/>
      <c r="R5" s="318" t="s">
        <v>391</v>
      </c>
      <c r="S5" s="318" t="s">
        <v>392</v>
      </c>
      <c r="T5" s="318" t="s">
        <v>393</v>
      </c>
      <c r="U5" s="318" t="s">
        <v>394</v>
      </c>
      <c r="V5" s="318" t="s">
        <v>525</v>
      </c>
      <c r="W5" s="318" t="s">
        <v>526</v>
      </c>
      <c r="X5" s="318" t="s">
        <v>527</v>
      </c>
      <c r="Y5" s="318" t="s">
        <v>528</v>
      </c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</row>
    <row r="6" spans="1:40" ht="15" x14ac:dyDescent="0.25">
      <c r="A6" s="321" t="s">
        <v>366</v>
      </c>
      <c r="Q6" s="316"/>
    </row>
    <row r="7" spans="1:40" ht="11.25" x14ac:dyDescent="0.2">
      <c r="A7" s="315" t="s">
        <v>409</v>
      </c>
      <c r="B7" s="315" t="s">
        <v>529</v>
      </c>
      <c r="D7" s="315" t="s">
        <v>397</v>
      </c>
      <c r="F7" s="315">
        <v>1</v>
      </c>
      <c r="H7" s="315">
        <v>100</v>
      </c>
      <c r="J7" s="315">
        <v>0</v>
      </c>
      <c r="L7" s="315">
        <v>0</v>
      </c>
      <c r="N7" s="315">
        <v>55.999999999999993</v>
      </c>
      <c r="Q7" s="316"/>
      <c r="R7" s="315">
        <v>0</v>
      </c>
      <c r="S7" s="315">
        <v>0</v>
      </c>
      <c r="T7" s="315">
        <v>0</v>
      </c>
      <c r="U7" s="315">
        <v>100</v>
      </c>
      <c r="V7" s="315">
        <v>100</v>
      </c>
      <c r="W7" s="315">
        <v>100</v>
      </c>
      <c r="X7" s="315">
        <v>100</v>
      </c>
      <c r="Y7" s="315">
        <v>100</v>
      </c>
    </row>
    <row r="8" spans="1:40" ht="11.25" x14ac:dyDescent="0.2">
      <c r="A8" s="315" t="s">
        <v>409</v>
      </c>
      <c r="B8" s="315" t="s">
        <v>530</v>
      </c>
      <c r="D8" s="315" t="s">
        <v>397</v>
      </c>
      <c r="F8" s="315">
        <v>1</v>
      </c>
      <c r="H8" s="315">
        <v>100</v>
      </c>
      <c r="J8" s="315">
        <v>0</v>
      </c>
      <c r="L8" s="315">
        <v>0</v>
      </c>
      <c r="N8" s="315">
        <v>48</v>
      </c>
      <c r="Q8" s="316"/>
      <c r="R8" s="315">
        <v>0</v>
      </c>
      <c r="S8" s="315">
        <v>0</v>
      </c>
      <c r="T8" s="315">
        <v>100</v>
      </c>
      <c r="U8" s="315">
        <v>100</v>
      </c>
      <c r="V8" s="315">
        <v>100</v>
      </c>
      <c r="W8" s="315">
        <v>100</v>
      </c>
      <c r="X8" s="315">
        <v>100</v>
      </c>
      <c r="Y8" s="315">
        <v>100</v>
      </c>
    </row>
    <row r="9" spans="1:40" ht="11.25" x14ac:dyDescent="0.2">
      <c r="A9" s="315" t="s">
        <v>409</v>
      </c>
      <c r="B9" s="315" t="s">
        <v>531</v>
      </c>
      <c r="D9" s="315" t="s">
        <v>397</v>
      </c>
      <c r="F9" s="315">
        <v>2</v>
      </c>
      <c r="H9" s="315">
        <v>100</v>
      </c>
      <c r="J9" s="315">
        <v>0</v>
      </c>
      <c r="L9" s="315">
        <v>0</v>
      </c>
      <c r="N9" s="315">
        <v>58</v>
      </c>
      <c r="Q9" s="316"/>
      <c r="R9" s="315">
        <v>0</v>
      </c>
      <c r="S9" s="315">
        <v>0</v>
      </c>
      <c r="T9" s="315">
        <v>50</v>
      </c>
      <c r="U9" s="315">
        <v>50</v>
      </c>
      <c r="V9" s="315">
        <v>100</v>
      </c>
      <c r="W9" s="315">
        <v>100</v>
      </c>
      <c r="X9" s="315">
        <v>100</v>
      </c>
      <c r="Y9" s="315">
        <v>100</v>
      </c>
    </row>
    <row r="10" spans="1:40" ht="11.25" x14ac:dyDescent="0.2">
      <c r="A10" s="315" t="s">
        <v>409</v>
      </c>
      <c r="B10" s="315" t="s">
        <v>410</v>
      </c>
      <c r="D10" s="315" t="s">
        <v>397</v>
      </c>
      <c r="F10" s="315">
        <v>3</v>
      </c>
      <c r="H10" s="315">
        <v>100</v>
      </c>
      <c r="J10" s="315">
        <v>0</v>
      </c>
      <c r="L10" s="315">
        <v>0</v>
      </c>
      <c r="N10" s="315">
        <v>55.999999999999993</v>
      </c>
      <c r="Q10" s="316"/>
      <c r="R10" s="315">
        <v>0</v>
      </c>
      <c r="S10" s="315">
        <v>0</v>
      </c>
      <c r="T10" s="315">
        <v>33</v>
      </c>
      <c r="U10" s="315">
        <v>67</v>
      </c>
      <c r="V10" s="315">
        <v>100</v>
      </c>
      <c r="W10" s="315">
        <v>100</v>
      </c>
      <c r="X10" s="315">
        <v>100</v>
      </c>
      <c r="Y10" s="315">
        <v>100</v>
      </c>
    </row>
    <row r="11" spans="1:40" ht="11.25" x14ac:dyDescent="0.2">
      <c r="A11" s="315" t="s">
        <v>409</v>
      </c>
      <c r="B11" s="315" t="s">
        <v>396</v>
      </c>
      <c r="D11" s="315" t="s">
        <v>532</v>
      </c>
      <c r="F11" s="315">
        <v>2</v>
      </c>
      <c r="H11" s="315">
        <v>100</v>
      </c>
      <c r="J11" s="315">
        <v>0</v>
      </c>
      <c r="L11" s="315">
        <v>0</v>
      </c>
      <c r="N11" s="315">
        <v>48</v>
      </c>
      <c r="Q11" s="316"/>
      <c r="R11" s="315">
        <v>0</v>
      </c>
      <c r="S11" s="315">
        <v>0</v>
      </c>
      <c r="T11" s="315">
        <v>50</v>
      </c>
      <c r="U11" s="315">
        <v>100</v>
      </c>
      <c r="V11" s="315">
        <v>100</v>
      </c>
      <c r="W11" s="315">
        <v>100</v>
      </c>
      <c r="X11" s="315">
        <v>100</v>
      </c>
    </row>
    <row r="12" spans="1:40" ht="11.25" x14ac:dyDescent="0.2">
      <c r="A12" s="315" t="s">
        <v>409</v>
      </c>
      <c r="B12" s="315" t="s">
        <v>398</v>
      </c>
      <c r="D12" s="315" t="s">
        <v>533</v>
      </c>
      <c r="F12" s="315">
        <v>2</v>
      </c>
      <c r="H12" s="315">
        <v>100</v>
      </c>
      <c r="J12" s="315">
        <v>0</v>
      </c>
      <c r="L12" s="315">
        <v>0</v>
      </c>
      <c r="N12" s="315">
        <v>68</v>
      </c>
      <c r="Q12" s="316"/>
      <c r="R12" s="315">
        <v>0</v>
      </c>
      <c r="S12" s="315">
        <v>0</v>
      </c>
      <c r="T12" s="315">
        <v>0</v>
      </c>
      <c r="U12" s="315">
        <v>0</v>
      </c>
      <c r="V12" s="315">
        <v>100</v>
      </c>
      <c r="W12" s="315">
        <v>100</v>
      </c>
    </row>
    <row r="13" spans="1:40" ht="11.25" x14ac:dyDescent="0.2">
      <c r="A13" s="315" t="s">
        <v>409</v>
      </c>
      <c r="B13" s="315" t="s">
        <v>399</v>
      </c>
      <c r="D13" s="315" t="s">
        <v>534</v>
      </c>
      <c r="F13" s="315">
        <v>3</v>
      </c>
      <c r="H13" s="315">
        <v>67</v>
      </c>
      <c r="J13" s="315">
        <v>0</v>
      </c>
      <c r="L13" s="315">
        <v>33</v>
      </c>
      <c r="N13" s="315">
        <v>48</v>
      </c>
      <c r="Q13" s="316"/>
      <c r="R13" s="315">
        <v>0</v>
      </c>
      <c r="S13" s="315">
        <v>0</v>
      </c>
      <c r="T13" s="315">
        <v>67</v>
      </c>
      <c r="U13" s="315">
        <v>67</v>
      </c>
      <c r="V13" s="315">
        <v>67</v>
      </c>
    </row>
    <row r="14" spans="1:40" ht="11.25" x14ac:dyDescent="0.2">
      <c r="A14" s="315" t="s">
        <v>409</v>
      </c>
      <c r="B14" s="315" t="s">
        <v>400</v>
      </c>
      <c r="D14" s="315" t="s">
        <v>535</v>
      </c>
      <c r="F14" s="315">
        <v>3</v>
      </c>
      <c r="H14" s="315">
        <v>33</v>
      </c>
      <c r="J14" s="315">
        <v>33</v>
      </c>
      <c r="L14" s="315">
        <v>33</v>
      </c>
      <c r="N14" s="315">
        <v>60</v>
      </c>
      <c r="P14" s="315">
        <v>8</v>
      </c>
      <c r="Q14" s="316"/>
      <c r="R14" s="315">
        <v>0</v>
      </c>
      <c r="S14" s="315">
        <v>0</v>
      </c>
      <c r="T14" s="315">
        <v>0</v>
      </c>
      <c r="U14" s="315">
        <v>33</v>
      </c>
    </row>
    <row r="15" spans="1:40" ht="11.25" x14ac:dyDescent="0.2">
      <c r="A15" s="315" t="s">
        <v>409</v>
      </c>
      <c r="B15" s="315" t="s">
        <v>401</v>
      </c>
      <c r="D15" s="315" t="s">
        <v>402</v>
      </c>
      <c r="F15" s="315">
        <v>1</v>
      </c>
      <c r="H15" s="315">
        <v>100</v>
      </c>
      <c r="J15" s="315">
        <v>0</v>
      </c>
      <c r="L15" s="315">
        <v>0</v>
      </c>
      <c r="N15" s="315">
        <v>48</v>
      </c>
      <c r="Q15" s="316"/>
      <c r="R15" s="315">
        <v>0</v>
      </c>
      <c r="S15" s="315">
        <v>0</v>
      </c>
      <c r="T15" s="315">
        <v>100</v>
      </c>
    </row>
    <row r="16" spans="1:40" ht="11.25" x14ac:dyDescent="0.2">
      <c r="A16" s="315" t="s">
        <v>409</v>
      </c>
      <c r="B16" s="315" t="s">
        <v>403</v>
      </c>
      <c r="D16" s="315" t="s">
        <v>404</v>
      </c>
      <c r="F16" s="315">
        <v>6</v>
      </c>
      <c r="H16" s="315">
        <v>0</v>
      </c>
      <c r="J16" s="315">
        <v>17</v>
      </c>
      <c r="L16" s="315">
        <v>83.000000000000014</v>
      </c>
      <c r="P16" s="315">
        <v>8</v>
      </c>
      <c r="Q16" s="316"/>
      <c r="R16" s="315">
        <v>0</v>
      </c>
      <c r="S16" s="315">
        <v>0</v>
      </c>
    </row>
    <row r="17" spans="1:25" ht="11.25" x14ac:dyDescent="0.2">
      <c r="A17" s="315" t="s">
        <v>409</v>
      </c>
      <c r="B17" s="315" t="s">
        <v>405</v>
      </c>
      <c r="D17" s="315" t="s">
        <v>406</v>
      </c>
      <c r="F17" s="315">
        <v>2</v>
      </c>
      <c r="H17" s="315">
        <v>0</v>
      </c>
      <c r="J17" s="315">
        <v>50</v>
      </c>
      <c r="L17" s="315">
        <v>50</v>
      </c>
      <c r="P17" s="315">
        <v>16</v>
      </c>
      <c r="Q17" s="316"/>
      <c r="R17" s="315">
        <v>0</v>
      </c>
    </row>
    <row r="18" spans="1:25" ht="11.25" x14ac:dyDescent="0.2">
      <c r="A18" s="315" t="s">
        <v>409</v>
      </c>
      <c r="B18" s="315" t="s">
        <v>407</v>
      </c>
      <c r="D18" s="315" t="s">
        <v>408</v>
      </c>
      <c r="F18" s="315">
        <v>6</v>
      </c>
      <c r="H18" s="315">
        <v>0</v>
      </c>
      <c r="J18" s="315">
        <v>0</v>
      </c>
      <c r="L18" s="315">
        <v>100</v>
      </c>
      <c r="Q18" s="316"/>
    </row>
    <row r="19" spans="1:25" ht="11.25" x14ac:dyDescent="0.2">
      <c r="A19" s="315"/>
      <c r="Q19" s="316"/>
    </row>
    <row r="20" spans="1:25" ht="11.25" x14ac:dyDescent="0.2">
      <c r="A20" s="315" t="s">
        <v>536</v>
      </c>
      <c r="B20" s="315" t="s">
        <v>405</v>
      </c>
      <c r="D20" s="315" t="s">
        <v>406</v>
      </c>
      <c r="F20" s="315">
        <v>1</v>
      </c>
      <c r="H20" s="315">
        <v>0</v>
      </c>
      <c r="J20" s="315">
        <v>0</v>
      </c>
      <c r="L20" s="315">
        <v>100</v>
      </c>
      <c r="Q20" s="316"/>
      <c r="R20" s="315">
        <v>0</v>
      </c>
    </row>
    <row r="21" spans="1:25" ht="11.25" x14ac:dyDescent="0.2">
      <c r="A21" s="315"/>
      <c r="Q21" s="316"/>
    </row>
    <row r="22" spans="1:25" ht="11.25" x14ac:dyDescent="0.2">
      <c r="A22" s="315" t="s">
        <v>411</v>
      </c>
      <c r="B22" s="315" t="s">
        <v>529</v>
      </c>
      <c r="D22" s="315" t="s">
        <v>397</v>
      </c>
      <c r="F22" s="315">
        <v>3</v>
      </c>
      <c r="H22" s="315">
        <v>33</v>
      </c>
      <c r="J22" s="315">
        <v>33</v>
      </c>
      <c r="L22" s="315">
        <v>33</v>
      </c>
      <c r="N22" s="315">
        <v>32</v>
      </c>
      <c r="P22" s="315">
        <v>32</v>
      </c>
      <c r="Q22" s="316"/>
      <c r="R22" s="315">
        <v>0</v>
      </c>
      <c r="S22" s="315">
        <v>33</v>
      </c>
      <c r="T22" s="315">
        <v>33</v>
      </c>
      <c r="U22" s="315">
        <v>33</v>
      </c>
      <c r="V22" s="315">
        <v>33</v>
      </c>
      <c r="W22" s="315">
        <v>33</v>
      </c>
      <c r="X22" s="315">
        <v>33</v>
      </c>
      <c r="Y22" s="315">
        <v>33</v>
      </c>
    </row>
    <row r="23" spans="1:25" ht="11.25" x14ac:dyDescent="0.2">
      <c r="A23" s="315" t="s">
        <v>411</v>
      </c>
      <c r="B23" s="315" t="s">
        <v>530</v>
      </c>
      <c r="D23" s="315" t="s">
        <v>397</v>
      </c>
      <c r="F23" s="315">
        <v>5</v>
      </c>
      <c r="H23" s="315">
        <v>60</v>
      </c>
      <c r="J23" s="315">
        <v>20</v>
      </c>
      <c r="L23" s="315">
        <v>20</v>
      </c>
      <c r="N23" s="315">
        <v>68</v>
      </c>
      <c r="P23" s="315">
        <v>68</v>
      </c>
      <c r="Q23" s="316"/>
      <c r="R23" s="315">
        <v>0</v>
      </c>
      <c r="S23" s="315">
        <v>0</v>
      </c>
      <c r="T23" s="315">
        <v>0</v>
      </c>
      <c r="U23" s="315">
        <v>20</v>
      </c>
      <c r="V23" s="315">
        <v>60</v>
      </c>
      <c r="W23" s="315">
        <v>60</v>
      </c>
      <c r="X23" s="315">
        <v>60</v>
      </c>
      <c r="Y23" s="315">
        <v>60</v>
      </c>
    </row>
    <row r="24" spans="1:25" ht="11.25" x14ac:dyDescent="0.2">
      <c r="A24" s="315" t="s">
        <v>411</v>
      </c>
      <c r="B24" s="315" t="s">
        <v>531</v>
      </c>
      <c r="D24" s="315" t="s">
        <v>397</v>
      </c>
      <c r="F24" s="315">
        <v>3</v>
      </c>
      <c r="H24" s="315">
        <v>67</v>
      </c>
      <c r="J24" s="315">
        <v>33</v>
      </c>
      <c r="L24" s="315">
        <v>0</v>
      </c>
      <c r="N24" s="315">
        <v>66</v>
      </c>
      <c r="P24" s="315">
        <v>44.000000000000007</v>
      </c>
      <c r="Q24" s="316"/>
      <c r="R24" s="315">
        <v>0</v>
      </c>
      <c r="S24" s="315">
        <v>0</v>
      </c>
      <c r="T24" s="315">
        <v>0</v>
      </c>
      <c r="U24" s="315">
        <v>33</v>
      </c>
      <c r="V24" s="315">
        <v>33</v>
      </c>
      <c r="W24" s="315">
        <v>67</v>
      </c>
      <c r="X24" s="315">
        <v>67</v>
      </c>
      <c r="Y24" s="315">
        <v>67</v>
      </c>
    </row>
    <row r="25" spans="1:25" ht="11.25" x14ac:dyDescent="0.2">
      <c r="A25" s="315" t="s">
        <v>411</v>
      </c>
      <c r="B25" s="315" t="s">
        <v>410</v>
      </c>
      <c r="D25" s="315" t="s">
        <v>397</v>
      </c>
      <c r="F25" s="315">
        <v>9</v>
      </c>
      <c r="H25" s="315">
        <v>78</v>
      </c>
      <c r="J25" s="315">
        <v>11</v>
      </c>
      <c r="L25" s="315">
        <v>11</v>
      </c>
      <c r="N25" s="315">
        <v>48</v>
      </c>
      <c r="P25" s="315">
        <v>8</v>
      </c>
      <c r="Q25" s="316"/>
      <c r="R25" s="315">
        <v>0</v>
      </c>
      <c r="S25" s="315">
        <v>11</v>
      </c>
      <c r="T25" s="315">
        <v>44.000000000000007</v>
      </c>
      <c r="U25" s="315">
        <v>67</v>
      </c>
      <c r="V25" s="315">
        <v>78</v>
      </c>
      <c r="W25" s="315">
        <v>78</v>
      </c>
      <c r="X25" s="315">
        <v>78</v>
      </c>
      <c r="Y25" s="315">
        <v>78</v>
      </c>
    </row>
    <row r="26" spans="1:25" ht="11.25" x14ac:dyDescent="0.2">
      <c r="A26" s="315" t="s">
        <v>411</v>
      </c>
      <c r="B26" s="315" t="s">
        <v>396</v>
      </c>
      <c r="D26" s="315" t="s">
        <v>532</v>
      </c>
      <c r="F26" s="315">
        <v>6</v>
      </c>
      <c r="H26" s="315">
        <v>50</v>
      </c>
      <c r="J26" s="315">
        <v>17</v>
      </c>
      <c r="L26" s="315">
        <v>33</v>
      </c>
      <c r="N26" s="315">
        <v>48</v>
      </c>
      <c r="P26" s="315">
        <v>44.000000000000007</v>
      </c>
      <c r="Q26" s="316"/>
      <c r="R26" s="315">
        <v>0</v>
      </c>
      <c r="S26" s="315">
        <v>0</v>
      </c>
      <c r="T26" s="315">
        <v>33</v>
      </c>
      <c r="U26" s="315">
        <v>33</v>
      </c>
      <c r="V26" s="315">
        <v>33</v>
      </c>
      <c r="W26" s="315">
        <v>33</v>
      </c>
      <c r="X26" s="315">
        <v>50</v>
      </c>
    </row>
    <row r="27" spans="1:25" ht="11.25" x14ac:dyDescent="0.2">
      <c r="A27" s="315" t="s">
        <v>411</v>
      </c>
      <c r="B27" s="315" t="s">
        <v>398</v>
      </c>
      <c r="D27" s="315" t="s">
        <v>533</v>
      </c>
      <c r="F27" s="315">
        <v>1</v>
      </c>
      <c r="H27" s="315">
        <v>100</v>
      </c>
      <c r="J27" s="315">
        <v>0</v>
      </c>
      <c r="L27" s="315">
        <v>0</v>
      </c>
      <c r="N27" s="315">
        <v>36</v>
      </c>
      <c r="Q27" s="316"/>
      <c r="R27" s="315">
        <v>0</v>
      </c>
      <c r="S27" s="315">
        <v>100</v>
      </c>
      <c r="T27" s="315">
        <v>100</v>
      </c>
      <c r="U27" s="315">
        <v>100</v>
      </c>
      <c r="V27" s="315">
        <v>100</v>
      </c>
      <c r="W27" s="315">
        <v>100</v>
      </c>
    </row>
    <row r="28" spans="1:25" ht="11.25" x14ac:dyDescent="0.2">
      <c r="A28" s="315" t="s">
        <v>411</v>
      </c>
      <c r="B28" s="315" t="s">
        <v>399</v>
      </c>
      <c r="D28" s="315" t="s">
        <v>534</v>
      </c>
      <c r="F28" s="315">
        <v>8</v>
      </c>
      <c r="H28" s="315">
        <v>63</v>
      </c>
      <c r="J28" s="315">
        <v>13</v>
      </c>
      <c r="L28" s="315">
        <v>25</v>
      </c>
      <c r="N28" s="315">
        <v>64</v>
      </c>
      <c r="P28" s="315">
        <v>8</v>
      </c>
      <c r="Q28" s="316"/>
      <c r="R28" s="315">
        <v>13</v>
      </c>
      <c r="S28" s="315">
        <v>13</v>
      </c>
      <c r="T28" s="315">
        <v>25</v>
      </c>
      <c r="U28" s="315">
        <v>25</v>
      </c>
      <c r="V28" s="315">
        <v>63</v>
      </c>
    </row>
    <row r="29" spans="1:25" ht="11.25" x14ac:dyDescent="0.2">
      <c r="A29" s="315" t="s">
        <v>411</v>
      </c>
      <c r="B29" s="315" t="s">
        <v>400</v>
      </c>
      <c r="D29" s="315" t="s">
        <v>535</v>
      </c>
      <c r="F29" s="315">
        <v>3</v>
      </c>
      <c r="H29" s="315">
        <v>33</v>
      </c>
      <c r="J29" s="315">
        <v>0</v>
      </c>
      <c r="L29" s="315">
        <v>67</v>
      </c>
      <c r="N29" s="315">
        <v>55.999999999999993</v>
      </c>
      <c r="Q29" s="316"/>
      <c r="R29" s="315">
        <v>0</v>
      </c>
      <c r="S29" s="315">
        <v>0</v>
      </c>
      <c r="T29" s="315">
        <v>0</v>
      </c>
      <c r="U29" s="315">
        <v>33</v>
      </c>
    </row>
    <row r="30" spans="1:25" ht="11.25" x14ac:dyDescent="0.2">
      <c r="A30" s="315" t="s">
        <v>411</v>
      </c>
      <c r="B30" s="315" t="s">
        <v>401</v>
      </c>
      <c r="D30" s="315" t="s">
        <v>402</v>
      </c>
      <c r="F30" s="315">
        <v>1</v>
      </c>
      <c r="H30" s="315">
        <v>0</v>
      </c>
      <c r="J30" s="315">
        <v>0</v>
      </c>
      <c r="L30" s="315">
        <v>100</v>
      </c>
      <c r="Q30" s="316"/>
      <c r="R30" s="315">
        <v>0</v>
      </c>
      <c r="S30" s="315">
        <v>0</v>
      </c>
      <c r="T30" s="315">
        <v>0</v>
      </c>
    </row>
    <row r="31" spans="1:25" ht="11.25" x14ac:dyDescent="0.2">
      <c r="A31" s="315" t="s">
        <v>411</v>
      </c>
      <c r="B31" s="315" t="s">
        <v>403</v>
      </c>
      <c r="D31" s="315" t="s">
        <v>404</v>
      </c>
      <c r="F31" s="315">
        <v>5</v>
      </c>
      <c r="H31" s="315">
        <v>0</v>
      </c>
      <c r="J31" s="315">
        <v>0</v>
      </c>
      <c r="L31" s="315">
        <v>100</v>
      </c>
      <c r="Q31" s="316"/>
      <c r="R31" s="315">
        <v>0</v>
      </c>
      <c r="S31" s="315">
        <v>0</v>
      </c>
    </row>
    <row r="32" spans="1:25" ht="11.25" x14ac:dyDescent="0.2">
      <c r="A32" s="315" t="s">
        <v>411</v>
      </c>
      <c r="B32" s="315" t="s">
        <v>405</v>
      </c>
      <c r="D32" s="315" t="s">
        <v>406</v>
      </c>
      <c r="F32" s="315">
        <v>8</v>
      </c>
      <c r="H32" s="315">
        <v>0</v>
      </c>
      <c r="J32" s="315">
        <v>0</v>
      </c>
      <c r="L32" s="315">
        <v>100</v>
      </c>
      <c r="Q32" s="316"/>
      <c r="R32" s="315">
        <v>0</v>
      </c>
    </row>
    <row r="33" spans="1:25" ht="11.25" x14ac:dyDescent="0.2">
      <c r="A33" s="315" t="s">
        <v>411</v>
      </c>
      <c r="B33" s="315" t="s">
        <v>407</v>
      </c>
      <c r="D33" s="315" t="s">
        <v>408</v>
      </c>
      <c r="F33" s="315">
        <v>6</v>
      </c>
      <c r="H33" s="315">
        <v>0</v>
      </c>
      <c r="J33" s="315">
        <v>0</v>
      </c>
      <c r="L33" s="315">
        <v>100</v>
      </c>
      <c r="Q33" s="316"/>
    </row>
    <row r="34" spans="1:25" ht="11.25" x14ac:dyDescent="0.2">
      <c r="A34" s="315"/>
      <c r="Q34" s="316"/>
    </row>
    <row r="35" spans="1:25" ht="11.25" x14ac:dyDescent="0.2">
      <c r="A35" s="315" t="s">
        <v>537</v>
      </c>
      <c r="B35" s="315" t="s">
        <v>403</v>
      </c>
      <c r="D35" s="315" t="s">
        <v>404</v>
      </c>
      <c r="F35" s="315">
        <v>1</v>
      </c>
      <c r="H35" s="315">
        <v>0</v>
      </c>
      <c r="J35" s="315">
        <v>0</v>
      </c>
      <c r="L35" s="315">
        <v>100</v>
      </c>
      <c r="Q35" s="316"/>
      <c r="R35" s="315">
        <v>0</v>
      </c>
      <c r="S35" s="315">
        <v>0</v>
      </c>
    </row>
    <row r="36" spans="1:25" ht="11.25" x14ac:dyDescent="0.2">
      <c r="A36" s="315"/>
      <c r="Q36" s="316"/>
    </row>
    <row r="37" spans="1:25" ht="11.25" x14ac:dyDescent="0.2">
      <c r="A37" s="315" t="s">
        <v>538</v>
      </c>
      <c r="B37" s="315" t="s">
        <v>407</v>
      </c>
      <c r="D37" s="315" t="s">
        <v>408</v>
      </c>
      <c r="F37" s="315">
        <v>1</v>
      </c>
      <c r="H37" s="315">
        <v>0</v>
      </c>
      <c r="J37" s="315">
        <v>0</v>
      </c>
      <c r="L37" s="315">
        <v>100</v>
      </c>
      <c r="Q37" s="316"/>
    </row>
    <row r="38" spans="1:25" ht="10.25" x14ac:dyDescent="0.2">
      <c r="A38" s="315"/>
      <c r="Q38" s="316"/>
    </row>
    <row r="39" spans="1:25" ht="10.25" x14ac:dyDescent="0.2">
      <c r="A39" s="315" t="s">
        <v>412</v>
      </c>
      <c r="B39" s="315" t="s">
        <v>529</v>
      </c>
      <c r="D39" s="315" t="s">
        <v>397</v>
      </c>
      <c r="F39" s="315">
        <v>2</v>
      </c>
      <c r="H39" s="315">
        <v>100</v>
      </c>
      <c r="J39" s="315">
        <v>0</v>
      </c>
      <c r="L39" s="315">
        <v>0</v>
      </c>
      <c r="N39" s="315">
        <v>61</v>
      </c>
      <c r="Q39" s="316"/>
      <c r="R39" s="315">
        <v>0</v>
      </c>
      <c r="S39" s="315">
        <v>0</v>
      </c>
      <c r="T39" s="315">
        <v>0</v>
      </c>
      <c r="U39" s="315">
        <v>50</v>
      </c>
      <c r="V39" s="315">
        <v>100</v>
      </c>
      <c r="W39" s="315">
        <v>100</v>
      </c>
      <c r="X39" s="315">
        <v>100</v>
      </c>
      <c r="Y39" s="315">
        <v>100</v>
      </c>
    </row>
    <row r="40" spans="1:25" ht="10.25" x14ac:dyDescent="0.2">
      <c r="A40" s="315" t="s">
        <v>412</v>
      </c>
      <c r="B40" s="315" t="s">
        <v>531</v>
      </c>
      <c r="D40" s="315" t="s">
        <v>397</v>
      </c>
      <c r="F40" s="315">
        <v>1</v>
      </c>
      <c r="H40" s="315">
        <v>0</v>
      </c>
      <c r="J40" s="315">
        <v>100</v>
      </c>
      <c r="L40" s="315">
        <v>0</v>
      </c>
      <c r="P40" s="315">
        <v>48</v>
      </c>
      <c r="Q40" s="316"/>
      <c r="R40" s="315"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5">
        <v>0</v>
      </c>
      <c r="Y40" s="315">
        <v>0</v>
      </c>
    </row>
    <row r="41" spans="1:25" ht="10.25" x14ac:dyDescent="0.2">
      <c r="A41" s="315" t="s">
        <v>412</v>
      </c>
      <c r="B41" s="315" t="s">
        <v>410</v>
      </c>
      <c r="D41" s="315" t="s">
        <v>397</v>
      </c>
      <c r="F41" s="315">
        <v>1</v>
      </c>
      <c r="H41" s="315">
        <v>100</v>
      </c>
      <c r="J41" s="315">
        <v>0</v>
      </c>
      <c r="L41" s="315">
        <v>0</v>
      </c>
      <c r="N41" s="315">
        <v>48</v>
      </c>
      <c r="Q41" s="316"/>
      <c r="R41" s="315">
        <v>0</v>
      </c>
      <c r="S41" s="315">
        <v>0</v>
      </c>
      <c r="T41" s="315">
        <v>100</v>
      </c>
      <c r="U41" s="315">
        <v>100</v>
      </c>
      <c r="V41" s="315">
        <v>100</v>
      </c>
      <c r="W41" s="315">
        <v>100</v>
      </c>
      <c r="X41" s="315">
        <v>100</v>
      </c>
      <c r="Y41" s="315">
        <v>100</v>
      </c>
    </row>
    <row r="42" spans="1:25" ht="10.25" x14ac:dyDescent="0.2">
      <c r="A42" s="315" t="s">
        <v>412</v>
      </c>
      <c r="B42" s="315" t="s">
        <v>396</v>
      </c>
      <c r="D42" s="315" t="s">
        <v>532</v>
      </c>
      <c r="F42" s="315">
        <v>2</v>
      </c>
      <c r="H42" s="315">
        <v>0</v>
      </c>
      <c r="J42" s="315">
        <v>0</v>
      </c>
      <c r="L42" s="315">
        <v>100</v>
      </c>
      <c r="Q42" s="316"/>
      <c r="R42" s="315">
        <v>0</v>
      </c>
      <c r="S42" s="315">
        <v>0</v>
      </c>
      <c r="T42" s="315">
        <v>0</v>
      </c>
      <c r="U42" s="315">
        <v>0</v>
      </c>
      <c r="V42" s="315">
        <v>0</v>
      </c>
      <c r="W42" s="315">
        <v>0</v>
      </c>
      <c r="X42" s="315">
        <v>0</v>
      </c>
    </row>
    <row r="43" spans="1:25" x14ac:dyDescent="0.25">
      <c r="A43" s="315" t="s">
        <v>412</v>
      </c>
      <c r="B43" s="315" t="s">
        <v>398</v>
      </c>
      <c r="D43" s="315" t="s">
        <v>533</v>
      </c>
      <c r="F43" s="315">
        <v>1</v>
      </c>
      <c r="H43" s="315">
        <v>0</v>
      </c>
      <c r="J43" s="315">
        <v>0</v>
      </c>
      <c r="L43" s="315">
        <v>100</v>
      </c>
      <c r="Q43" s="316"/>
      <c r="R43" s="315">
        <v>0</v>
      </c>
      <c r="S43" s="315">
        <v>0</v>
      </c>
      <c r="T43" s="315">
        <v>0</v>
      </c>
      <c r="U43" s="315">
        <v>0</v>
      </c>
      <c r="V43" s="315">
        <v>0</v>
      </c>
      <c r="W43" s="315">
        <v>0</v>
      </c>
    </row>
    <row r="44" spans="1:25" x14ac:dyDescent="0.25">
      <c r="A44" s="315" t="s">
        <v>412</v>
      </c>
      <c r="B44" s="315" t="s">
        <v>399</v>
      </c>
      <c r="D44" s="315" t="s">
        <v>534</v>
      </c>
      <c r="F44" s="315">
        <v>2</v>
      </c>
      <c r="H44" s="315">
        <v>50</v>
      </c>
      <c r="J44" s="315">
        <v>0</v>
      </c>
      <c r="L44" s="315">
        <v>50</v>
      </c>
      <c r="N44" s="315">
        <v>55.999999999999993</v>
      </c>
      <c r="Q44" s="316"/>
      <c r="R44" s="315">
        <v>0</v>
      </c>
      <c r="S44" s="315">
        <v>0</v>
      </c>
      <c r="T44" s="315">
        <v>0</v>
      </c>
      <c r="U44" s="315">
        <v>50</v>
      </c>
      <c r="V44" s="315">
        <v>50</v>
      </c>
    </row>
    <row r="45" spans="1:25" x14ac:dyDescent="0.25">
      <c r="A45" s="315" t="s">
        <v>412</v>
      </c>
      <c r="B45" s="315" t="s">
        <v>400</v>
      </c>
      <c r="D45" s="315" t="s">
        <v>535</v>
      </c>
      <c r="F45" s="315">
        <v>1</v>
      </c>
      <c r="H45" s="315">
        <v>0</v>
      </c>
      <c r="J45" s="315">
        <v>0</v>
      </c>
      <c r="L45" s="315">
        <v>100</v>
      </c>
      <c r="Q45" s="316"/>
      <c r="R45" s="315">
        <v>0</v>
      </c>
      <c r="S45" s="315">
        <v>0</v>
      </c>
      <c r="T45" s="315">
        <v>0</v>
      </c>
      <c r="U45" s="315">
        <v>0</v>
      </c>
    </row>
    <row r="46" spans="1:25" x14ac:dyDescent="0.25">
      <c r="A46" s="315" t="s">
        <v>412</v>
      </c>
      <c r="B46" s="315" t="s">
        <v>407</v>
      </c>
      <c r="D46" s="315" t="s">
        <v>408</v>
      </c>
      <c r="F46" s="315">
        <v>1</v>
      </c>
      <c r="H46" s="315">
        <v>0</v>
      </c>
      <c r="J46" s="315">
        <v>0</v>
      </c>
      <c r="L46" s="315">
        <v>100</v>
      </c>
      <c r="Q46" s="316"/>
    </row>
    <row r="47" spans="1:25" x14ac:dyDescent="0.25">
      <c r="A47" s="315"/>
      <c r="Q47" s="316"/>
    </row>
    <row r="48" spans="1:25" x14ac:dyDescent="0.25">
      <c r="A48" s="315" t="s">
        <v>413</v>
      </c>
      <c r="B48" s="315" t="s">
        <v>403</v>
      </c>
      <c r="D48" s="315" t="s">
        <v>404</v>
      </c>
      <c r="F48" s="315">
        <v>4</v>
      </c>
      <c r="H48" s="315">
        <v>50</v>
      </c>
      <c r="J48" s="315">
        <v>0</v>
      </c>
      <c r="L48" s="315">
        <v>50</v>
      </c>
      <c r="N48" s="315">
        <v>20</v>
      </c>
      <c r="Q48" s="316"/>
      <c r="R48" s="315">
        <v>25</v>
      </c>
      <c r="S48" s="315">
        <v>50</v>
      </c>
    </row>
    <row r="49" spans="1:25" x14ac:dyDescent="0.25">
      <c r="A49" s="315" t="s">
        <v>413</v>
      </c>
      <c r="B49" s="315" t="s">
        <v>405</v>
      </c>
      <c r="D49" s="315" t="s">
        <v>406</v>
      </c>
      <c r="F49" s="315">
        <v>6</v>
      </c>
      <c r="H49" s="315">
        <v>0</v>
      </c>
      <c r="J49" s="315">
        <v>17</v>
      </c>
      <c r="L49" s="315">
        <v>83.000000000000014</v>
      </c>
      <c r="P49" s="315">
        <v>4</v>
      </c>
      <c r="Q49" s="316"/>
      <c r="R49" s="315">
        <v>0</v>
      </c>
    </row>
    <row r="50" spans="1:25" x14ac:dyDescent="0.25">
      <c r="A50" s="315" t="s">
        <v>413</v>
      </c>
      <c r="B50" s="315" t="s">
        <v>407</v>
      </c>
      <c r="D50" s="315" t="s">
        <v>408</v>
      </c>
      <c r="F50" s="315">
        <v>4</v>
      </c>
      <c r="H50" s="315">
        <v>0</v>
      </c>
      <c r="J50" s="315">
        <v>0</v>
      </c>
      <c r="L50" s="315">
        <v>100</v>
      </c>
      <c r="Q50" s="316"/>
    </row>
    <row r="51" spans="1:25" x14ac:dyDescent="0.25">
      <c r="A51" s="315"/>
      <c r="Q51" s="316"/>
    </row>
    <row r="52" spans="1:25" x14ac:dyDescent="0.25">
      <c r="A52" s="315" t="s">
        <v>539</v>
      </c>
      <c r="B52" s="315" t="s">
        <v>405</v>
      </c>
      <c r="D52" s="315" t="s">
        <v>406</v>
      </c>
      <c r="F52" s="315">
        <v>1</v>
      </c>
      <c r="H52" s="315">
        <v>0</v>
      </c>
      <c r="J52" s="315">
        <v>0</v>
      </c>
      <c r="L52" s="315">
        <v>100</v>
      </c>
      <c r="Q52" s="316"/>
      <c r="R52" s="315">
        <v>0</v>
      </c>
    </row>
    <row r="53" spans="1:25" x14ac:dyDescent="0.25">
      <c r="A53" s="315"/>
      <c r="Q53" s="316"/>
    </row>
    <row r="54" spans="1:25" x14ac:dyDescent="0.25">
      <c r="A54" s="315" t="s">
        <v>414</v>
      </c>
      <c r="B54" s="315" t="s">
        <v>529</v>
      </c>
      <c r="D54" s="315" t="s">
        <v>397</v>
      </c>
      <c r="F54" s="315">
        <v>2</v>
      </c>
      <c r="H54" s="315">
        <v>100</v>
      </c>
      <c r="J54" s="315">
        <v>0</v>
      </c>
      <c r="L54" s="315">
        <v>0</v>
      </c>
      <c r="N54" s="315">
        <v>55.999999999999993</v>
      </c>
      <c r="Q54" s="316"/>
      <c r="R54" s="315">
        <v>0</v>
      </c>
      <c r="S54" s="315">
        <v>0</v>
      </c>
      <c r="T54" s="315">
        <v>50</v>
      </c>
      <c r="U54" s="315">
        <v>50</v>
      </c>
      <c r="V54" s="315">
        <v>100</v>
      </c>
      <c r="W54" s="315">
        <v>100</v>
      </c>
      <c r="X54" s="315">
        <v>100</v>
      </c>
      <c r="Y54" s="315">
        <v>100</v>
      </c>
    </row>
    <row r="55" spans="1:25" x14ac:dyDescent="0.25">
      <c r="A55" s="315" t="s">
        <v>414</v>
      </c>
      <c r="B55" s="315" t="s">
        <v>530</v>
      </c>
      <c r="D55" s="315" t="s">
        <v>397</v>
      </c>
      <c r="F55" s="315">
        <v>7</v>
      </c>
      <c r="H55" s="315">
        <v>57</v>
      </c>
      <c r="J55" s="315">
        <v>43</v>
      </c>
      <c r="L55" s="315">
        <v>0</v>
      </c>
      <c r="N55" s="315">
        <v>74</v>
      </c>
      <c r="P55" s="315">
        <v>12</v>
      </c>
      <c r="Q55" s="316"/>
      <c r="R55" s="315">
        <v>0</v>
      </c>
      <c r="S55" s="315">
        <v>0</v>
      </c>
      <c r="T55" s="315">
        <v>0</v>
      </c>
      <c r="U55" s="315">
        <v>14</v>
      </c>
      <c r="V55" s="315">
        <v>29</v>
      </c>
      <c r="W55" s="315">
        <v>57</v>
      </c>
      <c r="X55" s="315">
        <v>57</v>
      </c>
      <c r="Y55" s="315">
        <v>57</v>
      </c>
    </row>
    <row r="56" spans="1:25" x14ac:dyDescent="0.25">
      <c r="A56" s="315" t="s">
        <v>414</v>
      </c>
      <c r="B56" s="315" t="s">
        <v>531</v>
      </c>
      <c r="D56" s="315" t="s">
        <v>397</v>
      </c>
      <c r="F56" s="315">
        <v>4</v>
      </c>
      <c r="H56" s="315">
        <v>50</v>
      </c>
      <c r="J56" s="315">
        <v>50</v>
      </c>
      <c r="L56" s="315">
        <v>0</v>
      </c>
      <c r="N56" s="315">
        <v>60</v>
      </c>
      <c r="P56" s="315">
        <v>40</v>
      </c>
      <c r="Q56" s="316"/>
      <c r="R56" s="315">
        <v>0</v>
      </c>
      <c r="S56" s="315">
        <v>0</v>
      </c>
      <c r="T56" s="315">
        <v>0</v>
      </c>
      <c r="U56" s="315">
        <v>25</v>
      </c>
      <c r="V56" s="315">
        <v>50</v>
      </c>
      <c r="W56" s="315">
        <v>50</v>
      </c>
      <c r="X56" s="315">
        <v>50</v>
      </c>
      <c r="Y56" s="315">
        <v>50</v>
      </c>
    </row>
    <row r="57" spans="1:25" x14ac:dyDescent="0.25">
      <c r="A57" s="315" t="s">
        <v>414</v>
      </c>
      <c r="B57" s="315" t="s">
        <v>410</v>
      </c>
      <c r="D57" s="315" t="s">
        <v>397</v>
      </c>
      <c r="F57" s="315">
        <v>7</v>
      </c>
      <c r="H57" s="315">
        <v>86</v>
      </c>
      <c r="J57" s="315">
        <v>14</v>
      </c>
      <c r="L57" s="315">
        <v>0</v>
      </c>
      <c r="N57" s="315">
        <v>49.000000000000007</v>
      </c>
      <c r="P57" s="315">
        <v>24</v>
      </c>
      <c r="Q57" s="316"/>
      <c r="R57" s="315">
        <v>0</v>
      </c>
      <c r="S57" s="315">
        <v>0</v>
      </c>
      <c r="T57" s="315">
        <v>43</v>
      </c>
      <c r="U57" s="315">
        <v>71</v>
      </c>
      <c r="V57" s="315">
        <v>86</v>
      </c>
      <c r="W57" s="315">
        <v>86</v>
      </c>
      <c r="X57" s="315">
        <v>86</v>
      </c>
      <c r="Y57" s="315">
        <v>86</v>
      </c>
    </row>
    <row r="58" spans="1:25" x14ac:dyDescent="0.25">
      <c r="A58" s="315" t="s">
        <v>414</v>
      </c>
      <c r="B58" s="315" t="s">
        <v>396</v>
      </c>
      <c r="D58" s="315" t="s">
        <v>532</v>
      </c>
      <c r="F58" s="315">
        <v>4</v>
      </c>
      <c r="H58" s="315">
        <v>75</v>
      </c>
      <c r="J58" s="315">
        <v>25</v>
      </c>
      <c r="L58" s="315">
        <v>0</v>
      </c>
      <c r="N58" s="315">
        <v>52</v>
      </c>
      <c r="P58" s="315">
        <v>44.000000000000007</v>
      </c>
      <c r="Q58" s="316"/>
      <c r="R58" s="315">
        <v>0</v>
      </c>
      <c r="S58" s="315">
        <v>0</v>
      </c>
      <c r="T58" s="315">
        <v>25</v>
      </c>
      <c r="U58" s="315">
        <v>75</v>
      </c>
      <c r="V58" s="315">
        <v>75</v>
      </c>
      <c r="W58" s="315">
        <v>75</v>
      </c>
      <c r="X58" s="315">
        <v>75</v>
      </c>
    </row>
    <row r="59" spans="1:25" x14ac:dyDescent="0.25">
      <c r="A59" s="315" t="s">
        <v>414</v>
      </c>
      <c r="B59" s="315" t="s">
        <v>398</v>
      </c>
      <c r="D59" s="315" t="s">
        <v>533</v>
      </c>
      <c r="F59" s="315">
        <v>10</v>
      </c>
      <c r="H59" s="315">
        <v>70</v>
      </c>
      <c r="J59" s="315">
        <v>10</v>
      </c>
      <c r="L59" s="315">
        <v>20</v>
      </c>
      <c r="N59" s="315">
        <v>60</v>
      </c>
      <c r="P59" s="315">
        <v>32</v>
      </c>
      <c r="Q59" s="316"/>
      <c r="R59" s="315">
        <v>0</v>
      </c>
      <c r="S59" s="315">
        <v>0</v>
      </c>
      <c r="T59" s="315">
        <v>20</v>
      </c>
      <c r="U59" s="315">
        <v>50</v>
      </c>
      <c r="V59" s="315">
        <v>70</v>
      </c>
      <c r="W59" s="315">
        <v>70</v>
      </c>
    </row>
    <row r="60" spans="1:25" x14ac:dyDescent="0.25">
      <c r="A60" s="315" t="s">
        <v>414</v>
      </c>
      <c r="B60" s="315" t="s">
        <v>399</v>
      </c>
      <c r="D60" s="315" t="s">
        <v>534</v>
      </c>
      <c r="F60" s="315">
        <v>2</v>
      </c>
      <c r="H60" s="315">
        <v>0</v>
      </c>
      <c r="J60" s="315">
        <v>50</v>
      </c>
      <c r="L60" s="315">
        <v>50</v>
      </c>
      <c r="P60" s="315">
        <v>4</v>
      </c>
      <c r="Q60" s="316"/>
      <c r="R60" s="315">
        <v>0</v>
      </c>
      <c r="S60" s="315">
        <v>0</v>
      </c>
      <c r="T60" s="315">
        <v>0</v>
      </c>
      <c r="U60" s="315">
        <v>0</v>
      </c>
      <c r="V60" s="315">
        <v>0</v>
      </c>
    </row>
    <row r="61" spans="1:25" x14ac:dyDescent="0.25">
      <c r="A61" s="315" t="s">
        <v>414</v>
      </c>
      <c r="B61" s="315" t="s">
        <v>400</v>
      </c>
      <c r="D61" s="315" t="s">
        <v>535</v>
      </c>
      <c r="F61" s="315">
        <v>3</v>
      </c>
      <c r="H61" s="315">
        <v>33</v>
      </c>
      <c r="J61" s="315">
        <v>67</v>
      </c>
      <c r="L61" s="315">
        <v>0</v>
      </c>
      <c r="N61" s="315">
        <v>55.999999999999993</v>
      </c>
      <c r="P61" s="315">
        <v>18</v>
      </c>
      <c r="Q61" s="316"/>
      <c r="R61" s="315">
        <v>0</v>
      </c>
      <c r="S61" s="315">
        <v>0</v>
      </c>
      <c r="T61" s="315">
        <v>0</v>
      </c>
      <c r="U61" s="315">
        <v>33</v>
      </c>
    </row>
    <row r="62" spans="1:25" x14ac:dyDescent="0.25">
      <c r="A62" s="315" t="s">
        <v>414</v>
      </c>
      <c r="B62" s="315" t="s">
        <v>401</v>
      </c>
      <c r="D62" s="315" t="s">
        <v>402</v>
      </c>
      <c r="F62" s="315">
        <v>4</v>
      </c>
      <c r="H62" s="315">
        <v>25</v>
      </c>
      <c r="J62" s="315">
        <v>25</v>
      </c>
      <c r="L62" s="315">
        <v>50</v>
      </c>
      <c r="N62" s="315">
        <v>48</v>
      </c>
      <c r="P62" s="315">
        <v>12</v>
      </c>
      <c r="Q62" s="316"/>
      <c r="R62" s="315">
        <v>0</v>
      </c>
      <c r="S62" s="315">
        <v>0</v>
      </c>
      <c r="T62" s="315">
        <v>25</v>
      </c>
    </row>
    <row r="63" spans="1:25" x14ac:dyDescent="0.25">
      <c r="A63" s="315" t="s">
        <v>414</v>
      </c>
      <c r="B63" s="315" t="s">
        <v>403</v>
      </c>
      <c r="D63" s="315" t="s">
        <v>404</v>
      </c>
      <c r="F63" s="315">
        <v>7</v>
      </c>
      <c r="H63" s="315">
        <v>0</v>
      </c>
      <c r="J63" s="315">
        <v>0</v>
      </c>
      <c r="L63" s="315">
        <v>100</v>
      </c>
      <c r="Q63" s="316"/>
      <c r="R63" s="315">
        <v>0</v>
      </c>
      <c r="S63" s="315">
        <v>0</v>
      </c>
    </row>
    <row r="64" spans="1:25" x14ac:dyDescent="0.25">
      <c r="A64" s="315" t="s">
        <v>414</v>
      </c>
      <c r="B64" s="315" t="s">
        <v>405</v>
      </c>
      <c r="D64" s="315" t="s">
        <v>406</v>
      </c>
      <c r="F64" s="315">
        <v>5</v>
      </c>
      <c r="H64" s="315">
        <v>0</v>
      </c>
      <c r="J64" s="315">
        <v>0</v>
      </c>
      <c r="L64" s="315">
        <v>100</v>
      </c>
      <c r="Q64" s="316"/>
      <c r="R64" s="315">
        <v>0</v>
      </c>
    </row>
    <row r="65" spans="1:25" x14ac:dyDescent="0.25">
      <c r="A65" s="315" t="s">
        <v>414</v>
      </c>
      <c r="B65" s="315" t="s">
        <v>407</v>
      </c>
      <c r="D65" s="315" t="s">
        <v>408</v>
      </c>
      <c r="F65" s="315">
        <v>5</v>
      </c>
      <c r="H65" s="315">
        <v>0</v>
      </c>
      <c r="J65" s="315">
        <v>60</v>
      </c>
      <c r="L65" s="315">
        <v>40</v>
      </c>
      <c r="P65" s="315">
        <v>7</v>
      </c>
      <c r="Q65" s="316"/>
    </row>
    <row r="66" spans="1:25" x14ac:dyDescent="0.25">
      <c r="A66" s="315"/>
      <c r="Q66" s="316"/>
    </row>
    <row r="67" spans="1:25" x14ac:dyDescent="0.25">
      <c r="A67" s="315" t="s">
        <v>415</v>
      </c>
      <c r="B67" s="315" t="s">
        <v>529</v>
      </c>
      <c r="D67" s="315" t="s">
        <v>397</v>
      </c>
      <c r="F67" s="315">
        <v>1</v>
      </c>
      <c r="H67" s="315">
        <v>0</v>
      </c>
      <c r="J67" s="315">
        <v>100</v>
      </c>
      <c r="L67" s="315">
        <v>0</v>
      </c>
      <c r="P67" s="315">
        <v>84</v>
      </c>
      <c r="Q67" s="316"/>
      <c r="R67" s="315">
        <v>0</v>
      </c>
      <c r="S67" s="315">
        <v>0</v>
      </c>
      <c r="T67" s="315">
        <v>0</v>
      </c>
      <c r="U67" s="315">
        <v>0</v>
      </c>
      <c r="V67" s="315">
        <v>0</v>
      </c>
      <c r="W67" s="315">
        <v>0</v>
      </c>
      <c r="X67" s="315">
        <v>0</v>
      </c>
      <c r="Y67" s="315">
        <v>0</v>
      </c>
    </row>
    <row r="68" spans="1:25" x14ac:dyDescent="0.25">
      <c r="A68" s="315" t="s">
        <v>415</v>
      </c>
      <c r="B68" s="315" t="s">
        <v>530</v>
      </c>
      <c r="D68" s="315" t="s">
        <v>397</v>
      </c>
      <c r="F68" s="315">
        <v>1</v>
      </c>
      <c r="H68" s="315">
        <v>0</v>
      </c>
      <c r="J68" s="315">
        <v>0</v>
      </c>
      <c r="L68" s="315">
        <v>100</v>
      </c>
      <c r="Q68" s="316"/>
      <c r="R68" s="315">
        <v>0</v>
      </c>
      <c r="S68" s="315">
        <v>0</v>
      </c>
      <c r="T68" s="315">
        <v>0</v>
      </c>
      <c r="U68" s="315">
        <v>0</v>
      </c>
      <c r="V68" s="315">
        <v>0</v>
      </c>
      <c r="W68" s="315">
        <v>0</v>
      </c>
      <c r="X68" s="315">
        <v>0</v>
      </c>
      <c r="Y68" s="315">
        <v>0</v>
      </c>
    </row>
    <row r="69" spans="1:25" x14ac:dyDescent="0.25">
      <c r="A69" s="315" t="s">
        <v>415</v>
      </c>
      <c r="B69" s="315" t="s">
        <v>531</v>
      </c>
      <c r="D69" s="315" t="s">
        <v>397</v>
      </c>
      <c r="F69" s="315">
        <v>3</v>
      </c>
      <c r="H69" s="315">
        <v>67</v>
      </c>
      <c r="J69" s="315">
        <v>33</v>
      </c>
      <c r="L69" s="315">
        <v>0</v>
      </c>
      <c r="N69" s="315">
        <v>48</v>
      </c>
      <c r="P69" s="315">
        <v>32</v>
      </c>
      <c r="Q69" s="316"/>
      <c r="R69" s="315">
        <v>0</v>
      </c>
      <c r="S69" s="315">
        <v>0</v>
      </c>
      <c r="T69" s="315">
        <v>67</v>
      </c>
      <c r="U69" s="315">
        <v>67</v>
      </c>
      <c r="V69" s="315">
        <v>67</v>
      </c>
      <c r="W69" s="315">
        <v>67</v>
      </c>
      <c r="X69" s="315">
        <v>67</v>
      </c>
      <c r="Y69" s="315">
        <v>67</v>
      </c>
    </row>
    <row r="70" spans="1:25" x14ac:dyDescent="0.25">
      <c r="A70" s="315" t="s">
        <v>415</v>
      </c>
      <c r="B70" s="315" t="s">
        <v>410</v>
      </c>
      <c r="D70" s="315" t="s">
        <v>397</v>
      </c>
      <c r="F70" s="315">
        <v>1</v>
      </c>
      <c r="H70" s="315">
        <v>100</v>
      </c>
      <c r="J70" s="315">
        <v>0</v>
      </c>
      <c r="L70" s="315">
        <v>0</v>
      </c>
      <c r="N70" s="315">
        <v>36</v>
      </c>
      <c r="Q70" s="316"/>
      <c r="R70" s="315">
        <v>0</v>
      </c>
      <c r="S70" s="315">
        <v>100</v>
      </c>
      <c r="T70" s="315">
        <v>100</v>
      </c>
      <c r="U70" s="315">
        <v>100</v>
      </c>
      <c r="V70" s="315">
        <v>100</v>
      </c>
      <c r="W70" s="315">
        <v>100</v>
      </c>
      <c r="X70" s="315">
        <v>100</v>
      </c>
      <c r="Y70" s="315">
        <v>100</v>
      </c>
    </row>
    <row r="71" spans="1:25" x14ac:dyDescent="0.25">
      <c r="A71" s="315" t="s">
        <v>415</v>
      </c>
      <c r="B71" s="315" t="s">
        <v>396</v>
      </c>
      <c r="D71" s="315" t="s">
        <v>532</v>
      </c>
      <c r="F71" s="315">
        <v>1</v>
      </c>
      <c r="H71" s="315">
        <v>100</v>
      </c>
      <c r="J71" s="315">
        <v>0</v>
      </c>
      <c r="L71" s="315">
        <v>0</v>
      </c>
      <c r="N71" s="315">
        <v>64</v>
      </c>
      <c r="Q71" s="316"/>
      <c r="R71" s="315">
        <v>0</v>
      </c>
      <c r="S71" s="315">
        <v>0</v>
      </c>
      <c r="T71" s="315">
        <v>0</v>
      </c>
      <c r="U71" s="315">
        <v>0</v>
      </c>
      <c r="V71" s="315">
        <v>100</v>
      </c>
      <c r="W71" s="315">
        <v>100</v>
      </c>
      <c r="X71" s="315">
        <v>100</v>
      </c>
    </row>
    <row r="72" spans="1:25" x14ac:dyDescent="0.25">
      <c r="A72" s="315" t="s">
        <v>415</v>
      </c>
      <c r="B72" s="315" t="s">
        <v>398</v>
      </c>
      <c r="D72" s="315" t="s">
        <v>533</v>
      </c>
      <c r="F72" s="315">
        <v>2</v>
      </c>
      <c r="H72" s="315">
        <v>100</v>
      </c>
      <c r="J72" s="315">
        <v>0</v>
      </c>
      <c r="L72" s="315">
        <v>0</v>
      </c>
      <c r="N72" s="315">
        <v>58</v>
      </c>
      <c r="Q72" s="316"/>
      <c r="R72" s="315">
        <v>0</v>
      </c>
      <c r="S72" s="315">
        <v>0</v>
      </c>
      <c r="T72" s="315">
        <v>0</v>
      </c>
      <c r="U72" s="315">
        <v>100</v>
      </c>
      <c r="V72" s="315">
        <v>100</v>
      </c>
      <c r="W72" s="315">
        <v>100</v>
      </c>
    </row>
    <row r="73" spans="1:25" x14ac:dyDescent="0.25">
      <c r="A73" s="315" t="s">
        <v>415</v>
      </c>
      <c r="B73" s="315" t="s">
        <v>399</v>
      </c>
      <c r="D73" s="315" t="s">
        <v>534</v>
      </c>
      <c r="F73" s="315">
        <v>3</v>
      </c>
      <c r="H73" s="315">
        <v>33</v>
      </c>
      <c r="J73" s="315">
        <v>67</v>
      </c>
      <c r="L73" s="315">
        <v>0</v>
      </c>
      <c r="N73" s="315">
        <v>66</v>
      </c>
      <c r="P73" s="315">
        <v>18</v>
      </c>
      <c r="Q73" s="316"/>
      <c r="R73" s="315">
        <v>0</v>
      </c>
      <c r="S73" s="315">
        <v>0</v>
      </c>
      <c r="T73" s="315">
        <v>0</v>
      </c>
      <c r="U73" s="315">
        <v>0</v>
      </c>
      <c r="V73" s="315">
        <v>33</v>
      </c>
    </row>
    <row r="74" spans="1:25" x14ac:dyDescent="0.25">
      <c r="A74" s="315" t="s">
        <v>415</v>
      </c>
      <c r="B74" s="315" t="s">
        <v>400</v>
      </c>
      <c r="D74" s="315" t="s">
        <v>535</v>
      </c>
      <c r="F74" s="315">
        <v>3</v>
      </c>
      <c r="H74" s="315">
        <v>0</v>
      </c>
      <c r="J74" s="315">
        <v>33</v>
      </c>
      <c r="L74" s="315">
        <v>67</v>
      </c>
      <c r="P74" s="315">
        <v>4</v>
      </c>
      <c r="Q74" s="316"/>
      <c r="R74" s="315">
        <v>0</v>
      </c>
      <c r="S74" s="315">
        <v>0</v>
      </c>
      <c r="T74" s="315">
        <v>0</v>
      </c>
      <c r="U74" s="315">
        <v>0</v>
      </c>
    </row>
    <row r="75" spans="1:25" x14ac:dyDescent="0.25">
      <c r="A75" s="315" t="s">
        <v>415</v>
      </c>
      <c r="B75" s="315" t="s">
        <v>401</v>
      </c>
      <c r="D75" s="315" t="s">
        <v>402</v>
      </c>
      <c r="F75" s="315">
        <v>3</v>
      </c>
      <c r="H75" s="315">
        <v>0</v>
      </c>
      <c r="J75" s="315">
        <v>67</v>
      </c>
      <c r="L75" s="315">
        <v>33</v>
      </c>
      <c r="P75" s="315">
        <v>26</v>
      </c>
      <c r="Q75" s="316"/>
      <c r="R75" s="315">
        <v>0</v>
      </c>
      <c r="S75" s="315">
        <v>0</v>
      </c>
      <c r="T75" s="315">
        <v>0</v>
      </c>
    </row>
    <row r="76" spans="1:25" x14ac:dyDescent="0.25">
      <c r="A76" s="315" t="s">
        <v>415</v>
      </c>
      <c r="B76" s="315" t="s">
        <v>403</v>
      </c>
      <c r="D76" s="315" t="s">
        <v>404</v>
      </c>
      <c r="F76" s="315">
        <v>2</v>
      </c>
      <c r="H76" s="315">
        <v>0</v>
      </c>
      <c r="J76" s="315">
        <v>0</v>
      </c>
      <c r="L76" s="315">
        <v>100</v>
      </c>
      <c r="Q76" s="316"/>
      <c r="R76" s="315">
        <v>0</v>
      </c>
      <c r="S76" s="315">
        <v>0</v>
      </c>
    </row>
    <row r="77" spans="1:25" x14ac:dyDescent="0.25">
      <c r="A77" s="315" t="s">
        <v>415</v>
      </c>
      <c r="B77" s="315" t="s">
        <v>405</v>
      </c>
      <c r="D77" s="315" t="s">
        <v>406</v>
      </c>
      <c r="F77" s="315">
        <v>3</v>
      </c>
      <c r="H77" s="315">
        <v>0</v>
      </c>
      <c r="J77" s="315">
        <v>33</v>
      </c>
      <c r="L77" s="315">
        <v>67</v>
      </c>
      <c r="P77" s="315">
        <v>16</v>
      </c>
      <c r="Q77" s="316"/>
      <c r="R77" s="315">
        <v>0</v>
      </c>
    </row>
    <row r="78" spans="1:25" x14ac:dyDescent="0.25">
      <c r="A78" s="315" t="s">
        <v>415</v>
      </c>
      <c r="B78" s="315" t="s">
        <v>407</v>
      </c>
      <c r="D78" s="315" t="s">
        <v>408</v>
      </c>
      <c r="F78" s="315">
        <v>3</v>
      </c>
      <c r="H78" s="315">
        <v>0</v>
      </c>
      <c r="J78" s="315">
        <v>0</v>
      </c>
      <c r="L78" s="315">
        <v>100</v>
      </c>
      <c r="Q78" s="316"/>
    </row>
    <row r="79" spans="1:25" x14ac:dyDescent="0.25">
      <c r="A79" s="315"/>
      <c r="Q79" s="316"/>
    </row>
    <row r="80" spans="1:25" x14ac:dyDescent="0.25">
      <c r="A80" s="315" t="s">
        <v>540</v>
      </c>
      <c r="B80" s="315" t="s">
        <v>407</v>
      </c>
      <c r="D80" s="315" t="s">
        <v>408</v>
      </c>
      <c r="F80" s="315">
        <v>1</v>
      </c>
      <c r="H80" s="315">
        <v>0</v>
      </c>
      <c r="J80" s="315">
        <v>0</v>
      </c>
      <c r="L80" s="315">
        <v>100</v>
      </c>
      <c r="Q80" s="316"/>
    </row>
    <row r="81" spans="1:26" x14ac:dyDescent="0.25">
      <c r="A81" s="315"/>
      <c r="Q81" s="316"/>
    </row>
    <row r="82" spans="1:26" x14ac:dyDescent="0.25">
      <c r="A82" s="322" t="s">
        <v>416</v>
      </c>
      <c r="B82" s="323" t="s">
        <v>529</v>
      </c>
      <c r="C82" s="323"/>
      <c r="D82" s="323" t="s">
        <v>397</v>
      </c>
      <c r="E82" s="323"/>
      <c r="F82" s="323">
        <v>9</v>
      </c>
      <c r="G82" s="323"/>
      <c r="H82" s="323">
        <v>67</v>
      </c>
      <c r="I82" s="323"/>
      <c r="J82" s="323">
        <v>22.000000000000004</v>
      </c>
      <c r="K82" s="323"/>
      <c r="L82" s="323">
        <v>11</v>
      </c>
      <c r="M82" s="323"/>
      <c r="N82" s="323">
        <v>53</v>
      </c>
      <c r="O82" s="323"/>
      <c r="P82" s="323">
        <v>58</v>
      </c>
      <c r="Q82" s="324"/>
      <c r="R82" s="323">
        <v>0</v>
      </c>
      <c r="S82" s="323">
        <v>11</v>
      </c>
      <c r="T82" s="323">
        <v>22.000000000000004</v>
      </c>
      <c r="U82" s="323">
        <v>44.000000000000007</v>
      </c>
      <c r="V82" s="323">
        <v>67</v>
      </c>
      <c r="W82" s="323">
        <v>67</v>
      </c>
      <c r="X82" s="323">
        <v>67</v>
      </c>
      <c r="Y82" s="323">
        <v>67</v>
      </c>
      <c r="Z82" s="325"/>
    </row>
    <row r="83" spans="1:26" x14ac:dyDescent="0.25">
      <c r="A83" s="323"/>
      <c r="B83" s="323" t="s">
        <v>530</v>
      </c>
      <c r="C83" s="323"/>
      <c r="D83" s="323" t="s">
        <v>397</v>
      </c>
      <c r="E83" s="323"/>
      <c r="F83" s="323">
        <v>14</v>
      </c>
      <c r="G83" s="323"/>
      <c r="H83" s="323">
        <v>57</v>
      </c>
      <c r="I83" s="323"/>
      <c r="J83" s="323">
        <v>29</v>
      </c>
      <c r="K83" s="323"/>
      <c r="L83" s="323">
        <v>14</v>
      </c>
      <c r="M83" s="323"/>
      <c r="N83" s="323">
        <v>68</v>
      </c>
      <c r="O83" s="323"/>
      <c r="P83" s="323">
        <v>26</v>
      </c>
      <c r="Q83" s="324"/>
      <c r="R83" s="323">
        <v>0</v>
      </c>
      <c r="S83" s="323">
        <v>0</v>
      </c>
      <c r="T83" s="323">
        <v>7</v>
      </c>
      <c r="U83" s="323">
        <v>21</v>
      </c>
      <c r="V83" s="323">
        <v>43</v>
      </c>
      <c r="W83" s="323">
        <v>57</v>
      </c>
      <c r="X83" s="323">
        <v>57</v>
      </c>
      <c r="Y83" s="323">
        <v>57</v>
      </c>
      <c r="Z83" s="325"/>
    </row>
    <row r="84" spans="1:26" x14ac:dyDescent="0.25">
      <c r="A84" s="323"/>
      <c r="B84" s="323" t="s">
        <v>531</v>
      </c>
      <c r="C84" s="323"/>
      <c r="D84" s="323" t="s">
        <v>397</v>
      </c>
      <c r="E84" s="323"/>
      <c r="F84" s="323">
        <v>13</v>
      </c>
      <c r="G84" s="323"/>
      <c r="H84" s="323">
        <v>62</v>
      </c>
      <c r="I84" s="323"/>
      <c r="J84" s="323">
        <v>38</v>
      </c>
      <c r="K84" s="323"/>
      <c r="L84" s="323">
        <v>0</v>
      </c>
      <c r="M84" s="323"/>
      <c r="N84" s="323">
        <v>54.000000000000007</v>
      </c>
      <c r="O84" s="323"/>
      <c r="P84" s="323">
        <v>40.999999999999993</v>
      </c>
      <c r="Q84" s="324"/>
      <c r="R84" s="323">
        <v>0</v>
      </c>
      <c r="S84" s="323">
        <v>0</v>
      </c>
      <c r="T84" s="323">
        <v>22.999999999999996</v>
      </c>
      <c r="U84" s="323">
        <v>38</v>
      </c>
      <c r="V84" s="323">
        <v>54.000000000000007</v>
      </c>
      <c r="W84" s="323">
        <v>62</v>
      </c>
      <c r="X84" s="323">
        <v>62</v>
      </c>
      <c r="Y84" s="323">
        <v>62</v>
      </c>
      <c r="Z84" s="325"/>
    </row>
    <row r="85" spans="1:26" x14ac:dyDescent="0.25">
      <c r="A85" s="323"/>
      <c r="B85" s="323" t="s">
        <v>410</v>
      </c>
      <c r="C85" s="323"/>
      <c r="D85" s="323" t="s">
        <v>397</v>
      </c>
      <c r="E85" s="323"/>
      <c r="F85" s="323">
        <v>21</v>
      </c>
      <c r="G85" s="323"/>
      <c r="H85" s="323">
        <v>86</v>
      </c>
      <c r="I85" s="323"/>
      <c r="J85" s="323">
        <v>10</v>
      </c>
      <c r="K85" s="323"/>
      <c r="L85" s="323">
        <v>5</v>
      </c>
      <c r="M85" s="323"/>
      <c r="N85" s="323">
        <v>48</v>
      </c>
      <c r="O85" s="323"/>
      <c r="P85" s="323">
        <v>16</v>
      </c>
      <c r="Q85" s="324"/>
      <c r="R85" s="323">
        <v>0</v>
      </c>
      <c r="S85" s="323">
        <v>10</v>
      </c>
      <c r="T85" s="323">
        <v>48</v>
      </c>
      <c r="U85" s="323">
        <v>71</v>
      </c>
      <c r="V85" s="323">
        <v>86</v>
      </c>
      <c r="W85" s="323">
        <v>86</v>
      </c>
      <c r="X85" s="323">
        <v>86</v>
      </c>
      <c r="Y85" s="323">
        <v>86</v>
      </c>
      <c r="Z85" s="325"/>
    </row>
    <row r="86" spans="1:26" x14ac:dyDescent="0.25">
      <c r="A86" s="323"/>
      <c r="B86" s="323" t="s">
        <v>396</v>
      </c>
      <c r="C86" s="323"/>
      <c r="D86" s="323" t="s">
        <v>532</v>
      </c>
      <c r="E86" s="323"/>
      <c r="F86" s="323">
        <v>15</v>
      </c>
      <c r="G86" s="323"/>
      <c r="H86" s="323">
        <v>60</v>
      </c>
      <c r="I86" s="323"/>
      <c r="J86" s="323">
        <v>13</v>
      </c>
      <c r="K86" s="323"/>
      <c r="L86" s="323">
        <v>27.000000000000004</v>
      </c>
      <c r="M86" s="323"/>
      <c r="N86" s="323">
        <v>52</v>
      </c>
      <c r="O86" s="323"/>
      <c r="P86" s="323">
        <v>44.000000000000007</v>
      </c>
      <c r="Q86" s="324"/>
      <c r="R86" s="323">
        <v>0</v>
      </c>
      <c r="S86" s="323">
        <v>0</v>
      </c>
      <c r="T86" s="323">
        <v>27.000000000000004</v>
      </c>
      <c r="U86" s="323">
        <v>47</v>
      </c>
      <c r="V86" s="323">
        <v>53</v>
      </c>
      <c r="W86" s="323">
        <v>53</v>
      </c>
      <c r="X86" s="323">
        <v>60</v>
      </c>
      <c r="Y86" s="323"/>
    </row>
    <row r="87" spans="1:26" x14ac:dyDescent="0.25">
      <c r="A87" s="323"/>
      <c r="B87" s="323" t="s">
        <v>398</v>
      </c>
      <c r="C87" s="323"/>
      <c r="D87" s="323" t="s">
        <v>533</v>
      </c>
      <c r="E87" s="323"/>
      <c r="F87" s="323">
        <v>16</v>
      </c>
      <c r="G87" s="323"/>
      <c r="H87" s="323">
        <v>75</v>
      </c>
      <c r="I87" s="323"/>
      <c r="J87" s="323">
        <v>6</v>
      </c>
      <c r="K87" s="323"/>
      <c r="L87" s="323">
        <v>19</v>
      </c>
      <c r="M87" s="323"/>
      <c r="N87" s="323">
        <v>60</v>
      </c>
      <c r="O87" s="323"/>
      <c r="P87" s="323">
        <v>32</v>
      </c>
      <c r="Q87" s="324"/>
      <c r="R87" s="323">
        <v>0</v>
      </c>
      <c r="S87" s="323">
        <v>6</v>
      </c>
      <c r="T87" s="323">
        <v>19</v>
      </c>
      <c r="U87" s="323">
        <v>50</v>
      </c>
      <c r="V87" s="323">
        <v>75</v>
      </c>
      <c r="W87" s="323">
        <v>75</v>
      </c>
      <c r="X87" s="323"/>
      <c r="Y87" s="323"/>
    </row>
    <row r="88" spans="1:26" x14ac:dyDescent="0.25">
      <c r="A88" s="323"/>
      <c r="B88" s="323" t="s">
        <v>399</v>
      </c>
      <c r="C88" s="323"/>
      <c r="D88" s="323" t="s">
        <v>534</v>
      </c>
      <c r="E88" s="323"/>
      <c r="F88" s="323">
        <v>18</v>
      </c>
      <c r="G88" s="323"/>
      <c r="H88" s="323">
        <v>50</v>
      </c>
      <c r="I88" s="323"/>
      <c r="J88" s="323">
        <v>22.000000000000004</v>
      </c>
      <c r="K88" s="323"/>
      <c r="L88" s="323">
        <v>27.999999999999996</v>
      </c>
      <c r="M88" s="323"/>
      <c r="N88" s="323">
        <v>55.999999999999993</v>
      </c>
      <c r="O88" s="323"/>
      <c r="P88" s="323">
        <v>12</v>
      </c>
      <c r="Q88" s="324"/>
      <c r="R88" s="323">
        <v>6</v>
      </c>
      <c r="S88" s="323">
        <v>6</v>
      </c>
      <c r="T88" s="323">
        <v>22.000000000000004</v>
      </c>
      <c r="U88" s="323">
        <v>27.999999999999996</v>
      </c>
      <c r="V88" s="323">
        <v>50</v>
      </c>
      <c r="W88" s="323"/>
      <c r="X88" s="323"/>
      <c r="Y88" s="323"/>
    </row>
    <row r="89" spans="1:26" x14ac:dyDescent="0.25">
      <c r="A89" s="323"/>
      <c r="B89" s="323" t="s">
        <v>400</v>
      </c>
      <c r="C89" s="323"/>
      <c r="D89" s="323" t="s">
        <v>535</v>
      </c>
      <c r="E89" s="323"/>
      <c r="F89" s="323">
        <v>13</v>
      </c>
      <c r="G89" s="323"/>
      <c r="H89" s="323">
        <v>22.999999999999996</v>
      </c>
      <c r="I89" s="323"/>
      <c r="J89" s="323">
        <v>31</v>
      </c>
      <c r="K89" s="323"/>
      <c r="L89" s="323">
        <v>45.999999999999993</v>
      </c>
      <c r="M89" s="323"/>
      <c r="N89" s="323">
        <v>55.999999999999993</v>
      </c>
      <c r="O89" s="323"/>
      <c r="P89" s="323">
        <v>12</v>
      </c>
      <c r="Q89" s="324"/>
      <c r="R89" s="323">
        <v>0</v>
      </c>
      <c r="S89" s="323">
        <v>0</v>
      </c>
      <c r="T89" s="323">
        <v>0</v>
      </c>
      <c r="U89" s="323">
        <v>22.999999999999996</v>
      </c>
      <c r="V89" s="323"/>
      <c r="W89" s="323"/>
      <c r="X89" s="323"/>
      <c r="Y89" s="323"/>
    </row>
    <row r="90" spans="1:26" x14ac:dyDescent="0.25">
      <c r="A90" s="323"/>
      <c r="B90" s="323" t="s">
        <v>401</v>
      </c>
      <c r="C90" s="323"/>
      <c r="D90" s="323" t="s">
        <v>402</v>
      </c>
      <c r="E90" s="323"/>
      <c r="F90" s="323">
        <v>9</v>
      </c>
      <c r="G90" s="323"/>
      <c r="H90" s="323">
        <v>22.000000000000004</v>
      </c>
      <c r="I90" s="323"/>
      <c r="J90" s="323">
        <v>33</v>
      </c>
      <c r="K90" s="323"/>
      <c r="L90" s="323">
        <v>44.000000000000007</v>
      </c>
      <c r="M90" s="323"/>
      <c r="N90" s="323">
        <v>48</v>
      </c>
      <c r="O90" s="323"/>
      <c r="P90" s="323">
        <v>21</v>
      </c>
      <c r="Q90" s="324"/>
      <c r="R90" s="323">
        <v>0</v>
      </c>
      <c r="S90" s="323">
        <v>0</v>
      </c>
      <c r="T90" s="323">
        <v>22.000000000000004</v>
      </c>
      <c r="U90" s="323"/>
      <c r="V90" s="323"/>
      <c r="W90" s="323"/>
      <c r="X90" s="323"/>
      <c r="Y90" s="323"/>
    </row>
    <row r="91" spans="1:26" x14ac:dyDescent="0.25">
      <c r="A91" s="323"/>
      <c r="B91" s="323" t="s">
        <v>403</v>
      </c>
      <c r="C91" s="323"/>
      <c r="D91" s="323" t="s">
        <v>404</v>
      </c>
      <c r="E91" s="323"/>
      <c r="F91" s="323">
        <v>25</v>
      </c>
      <c r="G91" s="323"/>
      <c r="H91" s="323">
        <v>8</v>
      </c>
      <c r="I91" s="323"/>
      <c r="J91" s="323">
        <v>4</v>
      </c>
      <c r="K91" s="323"/>
      <c r="L91" s="323">
        <v>88.000000000000014</v>
      </c>
      <c r="M91" s="323"/>
      <c r="N91" s="323">
        <v>20</v>
      </c>
      <c r="O91" s="323"/>
      <c r="P91" s="323">
        <v>8</v>
      </c>
      <c r="Q91" s="324"/>
      <c r="R91" s="323">
        <v>4</v>
      </c>
      <c r="S91" s="323">
        <v>8</v>
      </c>
      <c r="T91" s="323"/>
      <c r="U91" s="323"/>
      <c r="V91" s="323"/>
      <c r="W91" s="323"/>
      <c r="X91" s="323"/>
      <c r="Y91" s="323"/>
    </row>
    <row r="92" spans="1:26" x14ac:dyDescent="0.25">
      <c r="A92" s="323"/>
      <c r="B92" s="323" t="s">
        <v>405</v>
      </c>
      <c r="C92" s="323"/>
      <c r="D92" s="323" t="s">
        <v>406</v>
      </c>
      <c r="E92" s="323"/>
      <c r="F92" s="323">
        <v>26</v>
      </c>
      <c r="G92" s="323"/>
      <c r="H92" s="323">
        <v>0</v>
      </c>
      <c r="I92" s="323"/>
      <c r="J92" s="323">
        <v>12</v>
      </c>
      <c r="K92" s="323"/>
      <c r="L92" s="323">
        <v>88.000000000000014</v>
      </c>
      <c r="M92" s="323"/>
      <c r="N92" s="323"/>
      <c r="O92" s="323"/>
      <c r="P92" s="323">
        <v>12</v>
      </c>
      <c r="Q92" s="324"/>
      <c r="R92" s="323">
        <v>0</v>
      </c>
      <c r="S92" s="323"/>
      <c r="T92" s="323"/>
      <c r="U92" s="323"/>
      <c r="V92" s="323"/>
      <c r="W92" s="323"/>
      <c r="X92" s="323"/>
      <c r="Y92" s="323"/>
    </row>
    <row r="93" spans="1:26" x14ac:dyDescent="0.25">
      <c r="A93" s="323"/>
      <c r="B93" s="323" t="s">
        <v>407</v>
      </c>
      <c r="C93" s="323"/>
      <c r="D93" s="323" t="s">
        <v>408</v>
      </c>
      <c r="E93" s="323"/>
      <c r="F93" s="323">
        <v>27.000000000000004</v>
      </c>
      <c r="G93" s="323"/>
      <c r="H93" s="323">
        <v>0</v>
      </c>
      <c r="I93" s="323"/>
      <c r="J93" s="323">
        <v>11</v>
      </c>
      <c r="K93" s="323"/>
      <c r="L93" s="323">
        <v>89</v>
      </c>
      <c r="M93" s="323"/>
      <c r="N93" s="323"/>
      <c r="O93" s="323"/>
      <c r="P93" s="323">
        <v>7</v>
      </c>
      <c r="Q93" s="324"/>
      <c r="R93" s="323"/>
      <c r="S93" s="323"/>
      <c r="T93" s="323"/>
      <c r="U93" s="323"/>
      <c r="V93" s="323"/>
      <c r="W93" s="323"/>
      <c r="X93" s="323"/>
      <c r="Y93" s="323"/>
    </row>
    <row r="94" spans="1:26" x14ac:dyDescent="0.25">
      <c r="A94" s="315"/>
      <c r="Q94" s="316"/>
    </row>
    <row r="95" spans="1:26" ht="16.5" x14ac:dyDescent="0.35">
      <c r="A95" s="321" t="s">
        <v>561</v>
      </c>
      <c r="Q95" s="316"/>
    </row>
    <row r="96" spans="1:26" x14ac:dyDescent="0.25">
      <c r="A96" s="315" t="s">
        <v>541</v>
      </c>
      <c r="B96" s="315" t="s">
        <v>403</v>
      </c>
      <c r="D96" s="315" t="s">
        <v>404</v>
      </c>
      <c r="F96" s="315">
        <v>1</v>
      </c>
      <c r="H96" s="315">
        <v>0</v>
      </c>
      <c r="J96" s="315">
        <v>100</v>
      </c>
      <c r="L96" s="315">
        <v>0</v>
      </c>
      <c r="P96" s="315">
        <v>32</v>
      </c>
      <c r="Q96" s="316"/>
      <c r="R96" s="315">
        <v>0</v>
      </c>
      <c r="S96" s="315">
        <v>0</v>
      </c>
    </row>
    <row r="97" spans="1:25" x14ac:dyDescent="0.25">
      <c r="A97" s="315"/>
      <c r="Q97" s="316"/>
    </row>
    <row r="98" spans="1:25" x14ac:dyDescent="0.25">
      <c r="A98" s="322" t="s">
        <v>416</v>
      </c>
      <c r="B98" s="323" t="s">
        <v>403</v>
      </c>
      <c r="C98" s="323"/>
      <c r="D98" s="323" t="s">
        <v>404</v>
      </c>
      <c r="E98" s="323"/>
      <c r="F98" s="323">
        <v>1</v>
      </c>
      <c r="G98" s="323"/>
      <c r="H98" s="323">
        <v>0</v>
      </c>
      <c r="I98" s="323"/>
      <c r="J98" s="323">
        <v>100</v>
      </c>
      <c r="K98" s="323"/>
      <c r="L98" s="323">
        <v>0</v>
      </c>
      <c r="M98" s="323"/>
      <c r="N98" s="323"/>
      <c r="O98" s="323"/>
      <c r="P98" s="323">
        <v>32</v>
      </c>
      <c r="Q98" s="324"/>
      <c r="R98" s="323">
        <v>0</v>
      </c>
      <c r="S98" s="323">
        <v>0</v>
      </c>
      <c r="T98" s="323"/>
      <c r="U98" s="323"/>
      <c r="V98" s="323"/>
      <c r="W98" s="323"/>
      <c r="X98" s="323"/>
      <c r="Y98" s="323"/>
    </row>
    <row r="99" spans="1:25" x14ac:dyDescent="0.25">
      <c r="A99" s="315"/>
      <c r="Q99" s="316"/>
    </row>
    <row r="100" spans="1:25" ht="14.5" x14ac:dyDescent="0.35">
      <c r="A100" s="321" t="s">
        <v>10</v>
      </c>
      <c r="Q100" s="316"/>
    </row>
    <row r="101" spans="1:25" x14ac:dyDescent="0.25">
      <c r="A101" s="315" t="s">
        <v>420</v>
      </c>
      <c r="B101" s="315" t="s">
        <v>529</v>
      </c>
      <c r="D101" s="315" t="s">
        <v>397</v>
      </c>
      <c r="F101" s="315">
        <v>3</v>
      </c>
      <c r="H101" s="315">
        <v>67</v>
      </c>
      <c r="J101" s="315">
        <v>33</v>
      </c>
      <c r="L101" s="315">
        <v>0</v>
      </c>
      <c r="N101" s="315">
        <v>50</v>
      </c>
      <c r="P101" s="315">
        <v>8</v>
      </c>
      <c r="Q101" s="316"/>
      <c r="R101" s="315">
        <v>0</v>
      </c>
      <c r="S101" s="315">
        <v>0</v>
      </c>
      <c r="T101" s="315">
        <v>33</v>
      </c>
      <c r="U101" s="315">
        <v>67</v>
      </c>
      <c r="V101" s="315">
        <v>67</v>
      </c>
      <c r="W101" s="315">
        <v>67</v>
      </c>
      <c r="X101" s="315">
        <v>67</v>
      </c>
      <c r="Y101" s="315">
        <v>67</v>
      </c>
    </row>
    <row r="102" spans="1:25" x14ac:dyDescent="0.25">
      <c r="A102" s="315" t="s">
        <v>420</v>
      </c>
      <c r="B102" s="315" t="s">
        <v>531</v>
      </c>
      <c r="D102" s="315" t="s">
        <v>397</v>
      </c>
      <c r="F102" s="315">
        <v>1</v>
      </c>
      <c r="H102" s="315">
        <v>0</v>
      </c>
      <c r="J102" s="315">
        <v>0</v>
      </c>
      <c r="L102" s="315">
        <v>100</v>
      </c>
      <c r="Q102" s="316"/>
      <c r="R102" s="315">
        <v>0</v>
      </c>
      <c r="S102" s="315">
        <v>0</v>
      </c>
      <c r="T102" s="315">
        <v>0</v>
      </c>
      <c r="U102" s="315">
        <v>0</v>
      </c>
      <c r="V102" s="315">
        <v>0</v>
      </c>
      <c r="W102" s="315">
        <v>0</v>
      </c>
      <c r="X102" s="315">
        <v>0</v>
      </c>
      <c r="Y102" s="315">
        <v>0</v>
      </c>
    </row>
    <row r="103" spans="1:25" x14ac:dyDescent="0.25">
      <c r="A103" s="315" t="s">
        <v>420</v>
      </c>
      <c r="B103" s="315" t="s">
        <v>410</v>
      </c>
      <c r="D103" s="315" t="s">
        <v>397</v>
      </c>
      <c r="F103" s="315">
        <v>3</v>
      </c>
      <c r="H103" s="315">
        <v>67</v>
      </c>
      <c r="J103" s="315">
        <v>0</v>
      </c>
      <c r="L103" s="315">
        <v>33</v>
      </c>
      <c r="N103" s="315">
        <v>81.999999999999986</v>
      </c>
      <c r="Q103" s="316"/>
      <c r="R103" s="315">
        <v>0</v>
      </c>
      <c r="S103" s="315">
        <v>0</v>
      </c>
      <c r="T103" s="315">
        <v>0</v>
      </c>
      <c r="U103" s="315">
        <v>0</v>
      </c>
      <c r="V103" s="315">
        <v>33</v>
      </c>
      <c r="W103" s="315">
        <v>33</v>
      </c>
      <c r="X103" s="315">
        <v>67</v>
      </c>
      <c r="Y103" s="315">
        <v>67</v>
      </c>
    </row>
    <row r="104" spans="1:25" x14ac:dyDescent="0.25">
      <c r="A104" s="315" t="s">
        <v>420</v>
      </c>
      <c r="B104" s="315" t="s">
        <v>396</v>
      </c>
      <c r="D104" s="315" t="s">
        <v>532</v>
      </c>
      <c r="F104" s="315">
        <v>2</v>
      </c>
      <c r="H104" s="315">
        <v>100</v>
      </c>
      <c r="J104" s="315">
        <v>0</v>
      </c>
      <c r="L104" s="315">
        <v>0</v>
      </c>
      <c r="N104" s="315">
        <v>76</v>
      </c>
      <c r="Q104" s="316"/>
      <c r="R104" s="315">
        <v>0</v>
      </c>
      <c r="S104" s="315">
        <v>0</v>
      </c>
      <c r="T104" s="315">
        <v>0</v>
      </c>
      <c r="U104" s="315">
        <v>50</v>
      </c>
      <c r="V104" s="315">
        <v>50</v>
      </c>
      <c r="W104" s="315">
        <v>50</v>
      </c>
      <c r="X104" s="315">
        <v>100</v>
      </c>
    </row>
    <row r="105" spans="1:25" x14ac:dyDescent="0.25">
      <c r="A105" s="315" t="s">
        <v>420</v>
      </c>
      <c r="B105" s="315" t="s">
        <v>398</v>
      </c>
      <c r="D105" s="315" t="s">
        <v>533</v>
      </c>
      <c r="F105" s="315">
        <v>1</v>
      </c>
      <c r="H105" s="315">
        <v>100</v>
      </c>
      <c r="J105" s="315">
        <v>0</v>
      </c>
      <c r="L105" s="315">
        <v>0</v>
      </c>
      <c r="N105" s="315">
        <v>76</v>
      </c>
      <c r="Q105" s="316"/>
      <c r="R105" s="315">
        <v>0</v>
      </c>
      <c r="S105" s="315">
        <v>0</v>
      </c>
      <c r="T105" s="315">
        <v>0</v>
      </c>
      <c r="U105" s="315">
        <v>0</v>
      </c>
      <c r="V105" s="315">
        <v>0</v>
      </c>
      <c r="W105" s="315">
        <v>100</v>
      </c>
    </row>
    <row r="106" spans="1:25" x14ac:dyDescent="0.25">
      <c r="A106" s="315" t="s">
        <v>420</v>
      </c>
      <c r="B106" s="315" t="s">
        <v>399</v>
      </c>
      <c r="D106" s="315" t="s">
        <v>534</v>
      </c>
      <c r="F106" s="315">
        <v>3</v>
      </c>
      <c r="H106" s="315">
        <v>33</v>
      </c>
      <c r="J106" s="315">
        <v>33</v>
      </c>
      <c r="L106" s="315">
        <v>33</v>
      </c>
      <c r="N106" s="315">
        <v>72</v>
      </c>
      <c r="P106" s="315">
        <v>52</v>
      </c>
      <c r="Q106" s="316"/>
      <c r="R106" s="315">
        <v>0</v>
      </c>
      <c r="S106" s="315">
        <v>0</v>
      </c>
      <c r="T106" s="315">
        <v>0</v>
      </c>
      <c r="U106" s="315">
        <v>0</v>
      </c>
      <c r="V106" s="315">
        <v>33</v>
      </c>
    </row>
    <row r="107" spans="1:25" x14ac:dyDescent="0.25">
      <c r="A107" s="315" t="s">
        <v>420</v>
      </c>
      <c r="B107" s="315" t="s">
        <v>400</v>
      </c>
      <c r="D107" s="315" t="s">
        <v>535</v>
      </c>
      <c r="F107" s="315">
        <v>5</v>
      </c>
      <c r="H107" s="315">
        <v>20</v>
      </c>
      <c r="J107" s="315">
        <v>40</v>
      </c>
      <c r="L107" s="315">
        <v>40</v>
      </c>
      <c r="N107" s="315">
        <v>60</v>
      </c>
      <c r="P107" s="315">
        <v>32</v>
      </c>
      <c r="Q107" s="316"/>
      <c r="R107" s="315">
        <v>0</v>
      </c>
      <c r="S107" s="315">
        <v>0</v>
      </c>
      <c r="T107" s="315">
        <v>0</v>
      </c>
      <c r="U107" s="315">
        <v>20</v>
      </c>
    </row>
    <row r="108" spans="1:25" x14ac:dyDescent="0.25">
      <c r="A108" s="315" t="s">
        <v>420</v>
      </c>
      <c r="B108" s="315" t="s">
        <v>401</v>
      </c>
      <c r="D108" s="315" t="s">
        <v>402</v>
      </c>
      <c r="F108" s="315">
        <v>1</v>
      </c>
      <c r="H108" s="315">
        <v>0</v>
      </c>
      <c r="J108" s="315">
        <v>100</v>
      </c>
      <c r="L108" s="315">
        <v>0</v>
      </c>
      <c r="P108" s="315">
        <v>8</v>
      </c>
      <c r="Q108" s="316"/>
      <c r="R108" s="315">
        <v>0</v>
      </c>
      <c r="S108" s="315">
        <v>0</v>
      </c>
      <c r="T108" s="315">
        <v>0</v>
      </c>
    </row>
    <row r="109" spans="1:25" x14ac:dyDescent="0.25">
      <c r="A109" s="315" t="s">
        <v>420</v>
      </c>
      <c r="B109" s="315" t="s">
        <v>403</v>
      </c>
      <c r="D109" s="315" t="s">
        <v>404</v>
      </c>
      <c r="F109" s="315">
        <v>5</v>
      </c>
      <c r="H109" s="315">
        <v>0</v>
      </c>
      <c r="J109" s="315">
        <v>0</v>
      </c>
      <c r="L109" s="315">
        <v>100</v>
      </c>
      <c r="Q109" s="316"/>
      <c r="R109" s="315">
        <v>0</v>
      </c>
      <c r="S109" s="315">
        <v>0</v>
      </c>
    </row>
    <row r="110" spans="1:25" x14ac:dyDescent="0.25">
      <c r="A110" s="315" t="s">
        <v>420</v>
      </c>
      <c r="B110" s="315" t="s">
        <v>405</v>
      </c>
      <c r="D110" s="315" t="s">
        <v>406</v>
      </c>
      <c r="F110" s="315">
        <v>4</v>
      </c>
      <c r="H110" s="315">
        <v>0</v>
      </c>
      <c r="J110" s="315">
        <v>50</v>
      </c>
      <c r="L110" s="315">
        <v>50</v>
      </c>
      <c r="P110" s="315">
        <v>14</v>
      </c>
      <c r="Q110" s="316"/>
      <c r="R110" s="315">
        <v>0</v>
      </c>
    </row>
    <row r="111" spans="1:25" x14ac:dyDescent="0.25">
      <c r="A111" s="315"/>
      <c r="Q111" s="316"/>
    </row>
    <row r="112" spans="1:25" x14ac:dyDescent="0.25">
      <c r="A112" s="315" t="s">
        <v>423</v>
      </c>
      <c r="B112" s="315" t="s">
        <v>529</v>
      </c>
      <c r="D112" s="315" t="s">
        <v>397</v>
      </c>
      <c r="F112" s="315">
        <v>2</v>
      </c>
      <c r="H112" s="315">
        <v>50</v>
      </c>
      <c r="J112" s="315">
        <v>50</v>
      </c>
      <c r="L112" s="315">
        <v>0</v>
      </c>
      <c r="N112" s="315">
        <v>72</v>
      </c>
      <c r="P112" s="315">
        <v>20</v>
      </c>
      <c r="Q112" s="316"/>
      <c r="R112" s="315">
        <v>0</v>
      </c>
      <c r="S112" s="315">
        <v>0</v>
      </c>
      <c r="T112" s="315">
        <v>0</v>
      </c>
      <c r="U112" s="315">
        <v>0</v>
      </c>
      <c r="V112" s="315">
        <v>50</v>
      </c>
      <c r="W112" s="315">
        <v>50</v>
      </c>
      <c r="X112" s="315">
        <v>50</v>
      </c>
      <c r="Y112" s="315">
        <v>50</v>
      </c>
    </row>
    <row r="113" spans="1:25" x14ac:dyDescent="0.25">
      <c r="A113" s="315" t="s">
        <v>423</v>
      </c>
      <c r="B113" s="315" t="s">
        <v>530</v>
      </c>
      <c r="D113" s="315" t="s">
        <v>397</v>
      </c>
      <c r="F113" s="315">
        <v>3</v>
      </c>
      <c r="H113" s="315">
        <v>67</v>
      </c>
      <c r="J113" s="315">
        <v>33</v>
      </c>
      <c r="L113" s="315">
        <v>0</v>
      </c>
      <c r="N113" s="315">
        <v>81.999999999999986</v>
      </c>
      <c r="P113" s="315">
        <v>20</v>
      </c>
      <c r="Q113" s="316"/>
      <c r="R113" s="315">
        <v>0</v>
      </c>
      <c r="S113" s="315">
        <v>0</v>
      </c>
      <c r="T113" s="315">
        <v>0</v>
      </c>
      <c r="U113" s="315">
        <v>0</v>
      </c>
      <c r="V113" s="315">
        <v>0</v>
      </c>
      <c r="W113" s="315">
        <v>33</v>
      </c>
      <c r="X113" s="315">
        <v>67</v>
      </c>
      <c r="Y113" s="315">
        <v>67</v>
      </c>
    </row>
    <row r="114" spans="1:25" x14ac:dyDescent="0.25">
      <c r="A114" s="315" t="s">
        <v>423</v>
      </c>
      <c r="B114" s="315" t="s">
        <v>531</v>
      </c>
      <c r="D114" s="315" t="s">
        <v>397</v>
      </c>
      <c r="F114" s="315">
        <v>4</v>
      </c>
      <c r="H114" s="315">
        <v>25</v>
      </c>
      <c r="J114" s="315">
        <v>50</v>
      </c>
      <c r="L114" s="315">
        <v>25</v>
      </c>
      <c r="N114" s="315">
        <v>96</v>
      </c>
      <c r="P114" s="315">
        <v>44.000000000000007</v>
      </c>
      <c r="Q114" s="316"/>
      <c r="R114" s="315">
        <v>0</v>
      </c>
      <c r="S114" s="315">
        <v>0</v>
      </c>
      <c r="T114" s="315">
        <v>0</v>
      </c>
      <c r="U114" s="315">
        <v>0</v>
      </c>
      <c r="V114" s="315">
        <v>0</v>
      </c>
      <c r="W114" s="315">
        <v>0</v>
      </c>
      <c r="X114" s="315">
        <v>25</v>
      </c>
      <c r="Y114" s="315">
        <v>25</v>
      </c>
    </row>
    <row r="115" spans="1:25" x14ac:dyDescent="0.25">
      <c r="A115" s="315" t="s">
        <v>423</v>
      </c>
      <c r="B115" s="315" t="s">
        <v>410</v>
      </c>
      <c r="D115" s="315" t="s">
        <v>397</v>
      </c>
      <c r="F115" s="315">
        <v>8</v>
      </c>
      <c r="H115" s="315">
        <v>50</v>
      </c>
      <c r="J115" s="315">
        <v>25</v>
      </c>
      <c r="L115" s="315">
        <v>25</v>
      </c>
      <c r="N115" s="315">
        <v>66</v>
      </c>
      <c r="P115" s="315">
        <v>14</v>
      </c>
      <c r="Q115" s="316"/>
      <c r="R115" s="315">
        <v>0</v>
      </c>
      <c r="S115" s="315">
        <v>0</v>
      </c>
      <c r="T115" s="315">
        <v>0</v>
      </c>
      <c r="U115" s="315">
        <v>13</v>
      </c>
      <c r="V115" s="315">
        <v>38</v>
      </c>
      <c r="W115" s="315">
        <v>38</v>
      </c>
      <c r="X115" s="315">
        <v>38</v>
      </c>
      <c r="Y115" s="315">
        <v>50</v>
      </c>
    </row>
    <row r="116" spans="1:25" x14ac:dyDescent="0.25">
      <c r="A116" s="315" t="s">
        <v>423</v>
      </c>
      <c r="B116" s="315" t="s">
        <v>396</v>
      </c>
      <c r="D116" s="315" t="s">
        <v>532</v>
      </c>
      <c r="F116" s="315">
        <v>2</v>
      </c>
      <c r="H116" s="315">
        <v>50</v>
      </c>
      <c r="J116" s="315">
        <v>50</v>
      </c>
      <c r="L116" s="315">
        <v>0</v>
      </c>
      <c r="N116" s="315">
        <v>55.999999999999993</v>
      </c>
      <c r="P116" s="315">
        <v>8</v>
      </c>
      <c r="Q116" s="316"/>
      <c r="R116" s="315">
        <v>0</v>
      </c>
      <c r="S116" s="315">
        <v>0</v>
      </c>
      <c r="T116" s="315">
        <v>0</v>
      </c>
      <c r="U116" s="315">
        <v>50</v>
      </c>
      <c r="V116" s="315">
        <v>50</v>
      </c>
      <c r="W116" s="315">
        <v>50</v>
      </c>
      <c r="X116" s="315">
        <v>50</v>
      </c>
    </row>
    <row r="117" spans="1:25" x14ac:dyDescent="0.25">
      <c r="A117" s="315" t="s">
        <v>423</v>
      </c>
      <c r="B117" s="315" t="s">
        <v>398</v>
      </c>
      <c r="D117" s="315" t="s">
        <v>533</v>
      </c>
      <c r="F117" s="315">
        <v>5</v>
      </c>
      <c r="H117" s="315">
        <v>20</v>
      </c>
      <c r="J117" s="315">
        <v>40</v>
      </c>
      <c r="L117" s="315">
        <v>40</v>
      </c>
      <c r="N117" s="315">
        <v>64</v>
      </c>
      <c r="P117" s="315">
        <v>8</v>
      </c>
      <c r="Q117" s="316"/>
      <c r="R117" s="315">
        <v>0</v>
      </c>
      <c r="S117" s="315">
        <v>0</v>
      </c>
      <c r="T117" s="315">
        <v>0</v>
      </c>
      <c r="U117" s="315">
        <v>0</v>
      </c>
      <c r="V117" s="315">
        <v>20</v>
      </c>
      <c r="W117" s="315">
        <v>20</v>
      </c>
    </row>
    <row r="118" spans="1:25" x14ac:dyDescent="0.25">
      <c r="A118" s="315" t="s">
        <v>423</v>
      </c>
      <c r="B118" s="315" t="s">
        <v>399</v>
      </c>
      <c r="D118" s="315" t="s">
        <v>534</v>
      </c>
      <c r="F118" s="315">
        <v>2</v>
      </c>
      <c r="H118" s="315">
        <v>0</v>
      </c>
      <c r="J118" s="315">
        <v>0</v>
      </c>
      <c r="L118" s="315">
        <v>100</v>
      </c>
      <c r="Q118" s="316"/>
      <c r="R118" s="315">
        <v>0</v>
      </c>
      <c r="S118" s="315">
        <v>0</v>
      </c>
      <c r="T118" s="315">
        <v>0</v>
      </c>
      <c r="U118" s="315">
        <v>0</v>
      </c>
      <c r="V118" s="315">
        <v>0</v>
      </c>
    </row>
    <row r="119" spans="1:25" x14ac:dyDescent="0.25">
      <c r="A119" s="315" t="s">
        <v>423</v>
      </c>
      <c r="B119" s="315" t="s">
        <v>400</v>
      </c>
      <c r="D119" s="315" t="s">
        <v>535</v>
      </c>
      <c r="F119" s="315">
        <v>3</v>
      </c>
      <c r="H119" s="315">
        <v>0</v>
      </c>
      <c r="J119" s="315">
        <v>67</v>
      </c>
      <c r="L119" s="315">
        <v>33</v>
      </c>
      <c r="P119" s="315">
        <v>26</v>
      </c>
      <c r="Q119" s="316"/>
      <c r="R119" s="315">
        <v>0</v>
      </c>
      <c r="S119" s="315">
        <v>0</v>
      </c>
      <c r="T119" s="315">
        <v>0</v>
      </c>
      <c r="U119" s="315">
        <v>0</v>
      </c>
    </row>
    <row r="120" spans="1:25" x14ac:dyDescent="0.25">
      <c r="A120" s="315" t="s">
        <v>423</v>
      </c>
      <c r="B120" s="315" t="s">
        <v>401</v>
      </c>
      <c r="D120" s="315" t="s">
        <v>402</v>
      </c>
      <c r="F120" s="315">
        <v>3</v>
      </c>
      <c r="H120" s="315">
        <v>0</v>
      </c>
      <c r="J120" s="315">
        <v>33</v>
      </c>
      <c r="L120" s="315">
        <v>67</v>
      </c>
      <c r="P120" s="315">
        <v>24</v>
      </c>
      <c r="Q120" s="316"/>
      <c r="R120" s="315">
        <v>0</v>
      </c>
      <c r="S120" s="315">
        <v>0</v>
      </c>
      <c r="T120" s="315">
        <v>0</v>
      </c>
    </row>
    <row r="121" spans="1:25" x14ac:dyDescent="0.25">
      <c r="A121" s="315" t="s">
        <v>423</v>
      </c>
      <c r="B121" s="315" t="s">
        <v>403</v>
      </c>
      <c r="D121" s="315" t="s">
        <v>404</v>
      </c>
      <c r="F121" s="315">
        <v>4</v>
      </c>
      <c r="H121" s="315">
        <v>0</v>
      </c>
      <c r="J121" s="315">
        <v>50</v>
      </c>
      <c r="L121" s="315">
        <v>50</v>
      </c>
      <c r="P121" s="315">
        <v>16</v>
      </c>
      <c r="Q121" s="316"/>
      <c r="R121" s="315">
        <v>0</v>
      </c>
      <c r="S121" s="315">
        <v>0</v>
      </c>
    </row>
    <row r="122" spans="1:25" x14ac:dyDescent="0.25">
      <c r="A122" s="315" t="s">
        <v>423</v>
      </c>
      <c r="B122" s="315" t="s">
        <v>405</v>
      </c>
      <c r="D122" s="315" t="s">
        <v>406</v>
      </c>
      <c r="F122" s="315">
        <v>5</v>
      </c>
      <c r="H122" s="315">
        <v>0</v>
      </c>
      <c r="J122" s="315">
        <v>20</v>
      </c>
      <c r="L122" s="315">
        <v>80</v>
      </c>
      <c r="P122" s="315">
        <v>20</v>
      </c>
      <c r="Q122" s="316"/>
      <c r="R122" s="315">
        <v>0</v>
      </c>
    </row>
    <row r="123" spans="1:25" x14ac:dyDescent="0.25">
      <c r="A123" s="315" t="s">
        <v>423</v>
      </c>
      <c r="B123" s="315" t="s">
        <v>407</v>
      </c>
      <c r="D123" s="315" t="s">
        <v>408</v>
      </c>
      <c r="F123" s="315">
        <v>3</v>
      </c>
      <c r="H123" s="315">
        <v>0</v>
      </c>
      <c r="J123" s="315">
        <v>33</v>
      </c>
      <c r="L123" s="315">
        <v>67</v>
      </c>
      <c r="P123" s="315">
        <v>12</v>
      </c>
      <c r="Q123" s="316"/>
    </row>
    <row r="124" spans="1:25" x14ac:dyDescent="0.25">
      <c r="A124" s="315"/>
      <c r="Q124" s="316"/>
    </row>
    <row r="125" spans="1:25" x14ac:dyDescent="0.25">
      <c r="A125" s="315" t="s">
        <v>424</v>
      </c>
      <c r="B125" s="315" t="s">
        <v>531</v>
      </c>
      <c r="D125" s="315" t="s">
        <v>397</v>
      </c>
      <c r="F125" s="315">
        <v>1</v>
      </c>
      <c r="H125" s="315">
        <v>100</v>
      </c>
      <c r="J125" s="315">
        <v>0</v>
      </c>
      <c r="L125" s="315">
        <v>0</v>
      </c>
      <c r="N125" s="315">
        <v>88.000000000000014</v>
      </c>
      <c r="Q125" s="316"/>
      <c r="R125" s="315">
        <v>0</v>
      </c>
      <c r="S125" s="315">
        <v>0</v>
      </c>
      <c r="T125" s="315">
        <v>0</v>
      </c>
      <c r="U125" s="315">
        <v>0</v>
      </c>
      <c r="V125" s="315">
        <v>0</v>
      </c>
      <c r="W125" s="315">
        <v>0</v>
      </c>
      <c r="X125" s="315">
        <v>100</v>
      </c>
      <c r="Y125" s="315">
        <v>100</v>
      </c>
    </row>
    <row r="126" spans="1:25" x14ac:dyDescent="0.25">
      <c r="A126" s="315" t="s">
        <v>424</v>
      </c>
      <c r="B126" s="315" t="s">
        <v>401</v>
      </c>
      <c r="D126" s="315" t="s">
        <v>402</v>
      </c>
      <c r="F126" s="315">
        <v>2</v>
      </c>
      <c r="H126" s="315">
        <v>0</v>
      </c>
      <c r="J126" s="315">
        <v>0</v>
      </c>
      <c r="L126" s="315">
        <v>100</v>
      </c>
      <c r="Q126" s="316"/>
      <c r="R126" s="315">
        <v>0</v>
      </c>
      <c r="S126" s="315">
        <v>0</v>
      </c>
      <c r="T126" s="315">
        <v>0</v>
      </c>
    </row>
    <row r="127" spans="1:25" x14ac:dyDescent="0.25">
      <c r="A127" s="315"/>
      <c r="Q127" s="316"/>
    </row>
    <row r="128" spans="1:25" x14ac:dyDescent="0.25">
      <c r="A128" s="315" t="s">
        <v>425</v>
      </c>
      <c r="B128" s="315" t="s">
        <v>529</v>
      </c>
      <c r="D128" s="315" t="s">
        <v>397</v>
      </c>
      <c r="F128" s="315">
        <v>3</v>
      </c>
      <c r="H128" s="315">
        <v>67</v>
      </c>
      <c r="J128" s="315">
        <v>33</v>
      </c>
      <c r="L128" s="315">
        <v>0</v>
      </c>
      <c r="N128" s="315">
        <v>86</v>
      </c>
      <c r="P128" s="315">
        <v>32</v>
      </c>
      <c r="Q128" s="316"/>
      <c r="R128" s="315">
        <v>0</v>
      </c>
      <c r="S128" s="315">
        <v>0</v>
      </c>
      <c r="T128" s="315">
        <v>0</v>
      </c>
      <c r="U128" s="315">
        <v>0</v>
      </c>
      <c r="V128" s="315">
        <v>33</v>
      </c>
      <c r="W128" s="315">
        <v>33</v>
      </c>
      <c r="X128" s="315">
        <v>33</v>
      </c>
      <c r="Y128" s="315">
        <v>67</v>
      </c>
    </row>
    <row r="129" spans="1:25" x14ac:dyDescent="0.25">
      <c r="A129" s="315" t="s">
        <v>425</v>
      </c>
      <c r="B129" s="315" t="s">
        <v>530</v>
      </c>
      <c r="D129" s="315" t="s">
        <v>397</v>
      </c>
      <c r="F129" s="315">
        <v>3</v>
      </c>
      <c r="H129" s="315">
        <v>33</v>
      </c>
      <c r="J129" s="315">
        <v>33</v>
      </c>
      <c r="L129" s="315">
        <v>33</v>
      </c>
      <c r="N129" s="315">
        <v>96</v>
      </c>
      <c r="P129" s="315">
        <v>20</v>
      </c>
      <c r="Q129" s="316"/>
      <c r="R129" s="315">
        <v>0</v>
      </c>
      <c r="S129" s="315">
        <v>0</v>
      </c>
      <c r="T129" s="315">
        <v>0</v>
      </c>
      <c r="U129" s="315">
        <v>0</v>
      </c>
      <c r="V129" s="315">
        <v>0</v>
      </c>
      <c r="W129" s="315">
        <v>0</v>
      </c>
      <c r="X129" s="315">
        <v>33</v>
      </c>
      <c r="Y129" s="315">
        <v>33</v>
      </c>
    </row>
    <row r="130" spans="1:25" x14ac:dyDescent="0.25">
      <c r="A130" s="315" t="s">
        <v>425</v>
      </c>
      <c r="B130" s="315" t="s">
        <v>531</v>
      </c>
      <c r="D130" s="315" t="s">
        <v>397</v>
      </c>
      <c r="F130" s="315">
        <v>2</v>
      </c>
      <c r="H130" s="315">
        <v>0</v>
      </c>
      <c r="J130" s="315">
        <v>100</v>
      </c>
      <c r="L130" s="315">
        <v>0</v>
      </c>
      <c r="P130" s="315">
        <v>50</v>
      </c>
      <c r="Q130" s="316"/>
      <c r="R130" s="315">
        <v>0</v>
      </c>
      <c r="S130" s="315">
        <v>0</v>
      </c>
      <c r="T130" s="315">
        <v>0</v>
      </c>
      <c r="U130" s="315">
        <v>0</v>
      </c>
      <c r="V130" s="315">
        <v>0</v>
      </c>
      <c r="W130" s="315">
        <v>0</v>
      </c>
      <c r="X130" s="315">
        <v>0</v>
      </c>
      <c r="Y130" s="315">
        <v>0</v>
      </c>
    </row>
    <row r="131" spans="1:25" x14ac:dyDescent="0.25">
      <c r="A131" s="315" t="s">
        <v>425</v>
      </c>
      <c r="B131" s="315" t="s">
        <v>410</v>
      </c>
      <c r="D131" s="315" t="s">
        <v>397</v>
      </c>
      <c r="F131" s="315">
        <v>2</v>
      </c>
      <c r="H131" s="315">
        <v>0</v>
      </c>
      <c r="J131" s="315">
        <v>100</v>
      </c>
      <c r="L131" s="315">
        <v>0</v>
      </c>
      <c r="P131" s="315">
        <v>80</v>
      </c>
      <c r="Q131" s="316"/>
      <c r="R131" s="315">
        <v>0</v>
      </c>
      <c r="S131" s="315">
        <v>0</v>
      </c>
      <c r="T131" s="315">
        <v>0</v>
      </c>
      <c r="U131" s="315">
        <v>0</v>
      </c>
      <c r="V131" s="315">
        <v>0</v>
      </c>
      <c r="W131" s="315">
        <v>0</v>
      </c>
      <c r="X131" s="315">
        <v>0</v>
      </c>
      <c r="Y131" s="315">
        <v>0</v>
      </c>
    </row>
    <row r="132" spans="1:25" x14ac:dyDescent="0.25">
      <c r="A132" s="315" t="s">
        <v>425</v>
      </c>
      <c r="B132" s="315" t="s">
        <v>396</v>
      </c>
      <c r="D132" s="315" t="s">
        <v>532</v>
      </c>
      <c r="F132" s="315">
        <v>4</v>
      </c>
      <c r="H132" s="315">
        <v>50</v>
      </c>
      <c r="J132" s="315">
        <v>25</v>
      </c>
      <c r="L132" s="315">
        <v>25</v>
      </c>
      <c r="N132" s="315">
        <v>80</v>
      </c>
      <c r="P132" s="315">
        <v>91.999999999999986</v>
      </c>
      <c r="Q132" s="316"/>
      <c r="R132" s="315">
        <v>0</v>
      </c>
      <c r="S132" s="315">
        <v>0</v>
      </c>
      <c r="T132" s="315">
        <v>0</v>
      </c>
      <c r="U132" s="315">
        <v>0</v>
      </c>
      <c r="V132" s="315">
        <v>25</v>
      </c>
      <c r="W132" s="315">
        <v>25</v>
      </c>
      <c r="X132" s="315">
        <v>50</v>
      </c>
    </row>
    <row r="133" spans="1:25" x14ac:dyDescent="0.25">
      <c r="A133" s="315" t="s">
        <v>425</v>
      </c>
      <c r="B133" s="315" t="s">
        <v>398</v>
      </c>
      <c r="D133" s="315" t="s">
        <v>533</v>
      </c>
      <c r="F133" s="315">
        <v>4</v>
      </c>
      <c r="H133" s="315">
        <v>25</v>
      </c>
      <c r="J133" s="315">
        <v>25</v>
      </c>
      <c r="L133" s="315">
        <v>50</v>
      </c>
      <c r="N133" s="315">
        <v>60</v>
      </c>
      <c r="P133" s="315">
        <v>80</v>
      </c>
      <c r="Q133" s="316"/>
      <c r="R133" s="315">
        <v>0</v>
      </c>
      <c r="S133" s="315">
        <v>0</v>
      </c>
      <c r="T133" s="315">
        <v>0</v>
      </c>
      <c r="U133" s="315">
        <v>25</v>
      </c>
      <c r="V133" s="315">
        <v>25</v>
      </c>
      <c r="W133" s="315">
        <v>25</v>
      </c>
    </row>
    <row r="134" spans="1:25" x14ac:dyDescent="0.25">
      <c r="A134" s="315" t="s">
        <v>425</v>
      </c>
      <c r="B134" s="315" t="s">
        <v>399</v>
      </c>
      <c r="D134" s="315" t="s">
        <v>534</v>
      </c>
      <c r="F134" s="315">
        <v>1</v>
      </c>
      <c r="H134" s="315">
        <v>0</v>
      </c>
      <c r="J134" s="315">
        <v>0</v>
      </c>
      <c r="L134" s="315">
        <v>100</v>
      </c>
      <c r="Q134" s="316"/>
      <c r="R134" s="315">
        <v>0</v>
      </c>
      <c r="S134" s="315">
        <v>0</v>
      </c>
      <c r="T134" s="315">
        <v>0</v>
      </c>
      <c r="U134" s="315">
        <v>0</v>
      </c>
      <c r="V134" s="315">
        <v>0</v>
      </c>
    </row>
    <row r="135" spans="1:25" x14ac:dyDescent="0.25">
      <c r="A135" s="315" t="s">
        <v>425</v>
      </c>
      <c r="B135" s="315" t="s">
        <v>400</v>
      </c>
      <c r="D135" s="315" t="s">
        <v>535</v>
      </c>
      <c r="F135" s="315">
        <v>4</v>
      </c>
      <c r="H135" s="315">
        <v>0</v>
      </c>
      <c r="J135" s="315">
        <v>25</v>
      </c>
      <c r="L135" s="315">
        <v>75</v>
      </c>
      <c r="P135" s="315">
        <v>64</v>
      </c>
      <c r="Q135" s="316"/>
      <c r="R135" s="315">
        <v>0</v>
      </c>
      <c r="S135" s="315">
        <v>0</v>
      </c>
      <c r="T135" s="315">
        <v>0</v>
      </c>
      <c r="U135" s="315">
        <v>0</v>
      </c>
    </row>
    <row r="136" spans="1:25" x14ac:dyDescent="0.25">
      <c r="A136" s="315" t="s">
        <v>425</v>
      </c>
      <c r="B136" s="315" t="s">
        <v>401</v>
      </c>
      <c r="D136" s="315" t="s">
        <v>402</v>
      </c>
      <c r="F136" s="315">
        <v>2</v>
      </c>
      <c r="H136" s="315">
        <v>0</v>
      </c>
      <c r="J136" s="315">
        <v>0</v>
      </c>
      <c r="L136" s="315">
        <v>100</v>
      </c>
      <c r="Q136" s="316"/>
      <c r="R136" s="315">
        <v>0</v>
      </c>
      <c r="S136" s="315">
        <v>0</v>
      </c>
      <c r="T136" s="315">
        <v>0</v>
      </c>
    </row>
    <row r="137" spans="1:25" x14ac:dyDescent="0.25">
      <c r="A137" s="315" t="s">
        <v>425</v>
      </c>
      <c r="B137" s="315" t="s">
        <v>405</v>
      </c>
      <c r="D137" s="315" t="s">
        <v>406</v>
      </c>
      <c r="F137" s="315">
        <v>3</v>
      </c>
      <c r="H137" s="315">
        <v>0</v>
      </c>
      <c r="J137" s="315">
        <v>0</v>
      </c>
      <c r="L137" s="315">
        <v>100</v>
      </c>
      <c r="Q137" s="316"/>
      <c r="R137" s="315">
        <v>0</v>
      </c>
    </row>
    <row r="138" spans="1:25" x14ac:dyDescent="0.25">
      <c r="A138" s="315" t="s">
        <v>425</v>
      </c>
      <c r="B138" s="315" t="s">
        <v>407</v>
      </c>
      <c r="D138" s="315" t="s">
        <v>408</v>
      </c>
      <c r="F138" s="315">
        <v>4</v>
      </c>
      <c r="H138" s="315">
        <v>0</v>
      </c>
      <c r="J138" s="315">
        <v>0</v>
      </c>
      <c r="L138" s="315">
        <v>100</v>
      </c>
      <c r="Q138" s="316"/>
    </row>
    <row r="139" spans="1:25" x14ac:dyDescent="0.25">
      <c r="A139" s="315"/>
      <c r="Q139" s="316"/>
    </row>
    <row r="140" spans="1:25" x14ac:dyDescent="0.25">
      <c r="A140" s="315" t="s">
        <v>426</v>
      </c>
      <c r="B140" s="315" t="s">
        <v>530</v>
      </c>
      <c r="D140" s="315" t="s">
        <v>397</v>
      </c>
      <c r="F140" s="315">
        <v>2</v>
      </c>
      <c r="H140" s="315">
        <v>0</v>
      </c>
      <c r="J140" s="315">
        <v>100</v>
      </c>
      <c r="L140" s="315">
        <v>0</v>
      </c>
      <c r="P140" s="315">
        <v>68</v>
      </c>
      <c r="Q140" s="316"/>
      <c r="R140" s="315">
        <v>0</v>
      </c>
      <c r="S140" s="315">
        <v>0</v>
      </c>
      <c r="T140" s="315">
        <v>0</v>
      </c>
      <c r="U140" s="315">
        <v>0</v>
      </c>
      <c r="V140" s="315">
        <v>0</v>
      </c>
      <c r="W140" s="315">
        <v>0</v>
      </c>
      <c r="X140" s="315">
        <v>0</v>
      </c>
      <c r="Y140" s="315">
        <v>0</v>
      </c>
    </row>
    <row r="141" spans="1:25" x14ac:dyDescent="0.25">
      <c r="A141" s="315" t="s">
        <v>426</v>
      </c>
      <c r="B141" s="315" t="s">
        <v>399</v>
      </c>
      <c r="D141" s="315" t="s">
        <v>534</v>
      </c>
      <c r="F141" s="315">
        <v>1</v>
      </c>
      <c r="H141" s="315">
        <v>0</v>
      </c>
      <c r="J141" s="315">
        <v>0</v>
      </c>
      <c r="L141" s="315">
        <v>100</v>
      </c>
      <c r="Q141" s="316"/>
      <c r="R141" s="315">
        <v>0</v>
      </c>
      <c r="S141" s="315">
        <v>0</v>
      </c>
      <c r="T141" s="315">
        <v>0</v>
      </c>
      <c r="U141" s="315">
        <v>0</v>
      </c>
      <c r="V141" s="315">
        <v>0</v>
      </c>
    </row>
    <row r="142" spans="1:25" x14ac:dyDescent="0.25">
      <c r="A142" s="315" t="s">
        <v>426</v>
      </c>
      <c r="B142" s="315" t="s">
        <v>400</v>
      </c>
      <c r="D142" s="315" t="s">
        <v>535</v>
      </c>
      <c r="F142" s="315">
        <v>1</v>
      </c>
      <c r="H142" s="315">
        <v>100</v>
      </c>
      <c r="J142" s="315">
        <v>0</v>
      </c>
      <c r="L142" s="315">
        <v>0</v>
      </c>
      <c r="N142" s="315">
        <v>48</v>
      </c>
      <c r="Q142" s="316"/>
      <c r="R142" s="315">
        <v>0</v>
      </c>
      <c r="S142" s="315">
        <v>0</v>
      </c>
      <c r="T142" s="315">
        <v>100</v>
      </c>
      <c r="U142" s="315">
        <v>100</v>
      </c>
    </row>
    <row r="143" spans="1:25" x14ac:dyDescent="0.25">
      <c r="A143" s="315" t="s">
        <v>426</v>
      </c>
      <c r="B143" s="315" t="s">
        <v>405</v>
      </c>
      <c r="D143" s="315" t="s">
        <v>406</v>
      </c>
      <c r="F143" s="315">
        <v>1</v>
      </c>
      <c r="H143" s="315">
        <v>0</v>
      </c>
      <c r="J143" s="315">
        <v>0</v>
      </c>
      <c r="L143" s="315">
        <v>100</v>
      </c>
      <c r="Q143" s="316"/>
      <c r="R143" s="315">
        <v>0</v>
      </c>
    </row>
    <row r="144" spans="1:25" x14ac:dyDescent="0.25">
      <c r="A144" s="315" t="s">
        <v>426</v>
      </c>
      <c r="B144" s="315" t="s">
        <v>407</v>
      </c>
      <c r="D144" s="315" t="s">
        <v>408</v>
      </c>
      <c r="F144" s="315">
        <v>2</v>
      </c>
      <c r="H144" s="315">
        <v>0</v>
      </c>
      <c r="J144" s="315">
        <v>100</v>
      </c>
      <c r="L144" s="315">
        <v>0</v>
      </c>
      <c r="P144" s="315">
        <v>4</v>
      </c>
      <c r="Q144" s="316"/>
    </row>
    <row r="145" spans="1:25" x14ac:dyDescent="0.25">
      <c r="A145" s="315"/>
      <c r="Q145" s="316"/>
    </row>
    <row r="146" spans="1:25" x14ac:dyDescent="0.25">
      <c r="A146" s="315" t="s">
        <v>542</v>
      </c>
      <c r="B146" s="315" t="s">
        <v>396</v>
      </c>
      <c r="D146" s="315" t="s">
        <v>532</v>
      </c>
      <c r="F146" s="315">
        <v>1</v>
      </c>
      <c r="H146" s="315">
        <v>0</v>
      </c>
      <c r="J146" s="315">
        <v>100</v>
      </c>
      <c r="L146" s="315">
        <v>0</v>
      </c>
      <c r="P146" s="315">
        <v>104</v>
      </c>
      <c r="Q146" s="316"/>
      <c r="R146" s="315">
        <v>0</v>
      </c>
      <c r="S146" s="315">
        <v>0</v>
      </c>
      <c r="T146" s="315">
        <v>0</v>
      </c>
      <c r="U146" s="315">
        <v>0</v>
      </c>
      <c r="V146" s="315">
        <v>0</v>
      </c>
      <c r="W146" s="315">
        <v>0</v>
      </c>
      <c r="X146" s="315">
        <v>0</v>
      </c>
    </row>
    <row r="147" spans="1:25" x14ac:dyDescent="0.25">
      <c r="A147" s="315"/>
      <c r="Q147" s="316"/>
    </row>
    <row r="148" spans="1:25" x14ac:dyDescent="0.25">
      <c r="A148" s="315" t="s">
        <v>429</v>
      </c>
      <c r="B148" s="315" t="s">
        <v>529</v>
      </c>
      <c r="D148" s="315" t="s">
        <v>397</v>
      </c>
      <c r="F148" s="315">
        <v>2</v>
      </c>
      <c r="H148" s="315">
        <v>100</v>
      </c>
      <c r="J148" s="315">
        <v>0</v>
      </c>
      <c r="L148" s="315">
        <v>0</v>
      </c>
      <c r="N148" s="315">
        <v>86</v>
      </c>
      <c r="Q148" s="316"/>
      <c r="R148" s="315">
        <v>0</v>
      </c>
      <c r="S148" s="315">
        <v>0</v>
      </c>
      <c r="T148" s="315">
        <v>0</v>
      </c>
      <c r="U148" s="315">
        <v>0</v>
      </c>
      <c r="V148" s="315">
        <v>0</v>
      </c>
      <c r="W148" s="315">
        <v>50</v>
      </c>
      <c r="X148" s="315">
        <v>100</v>
      </c>
      <c r="Y148" s="315">
        <v>100</v>
      </c>
    </row>
    <row r="149" spans="1:25" x14ac:dyDescent="0.25">
      <c r="A149" s="315" t="s">
        <v>429</v>
      </c>
      <c r="B149" s="315" t="s">
        <v>531</v>
      </c>
      <c r="D149" s="315" t="s">
        <v>397</v>
      </c>
      <c r="F149" s="315">
        <v>2</v>
      </c>
      <c r="H149" s="315">
        <v>50</v>
      </c>
      <c r="J149" s="315">
        <v>50</v>
      </c>
      <c r="L149" s="315">
        <v>0</v>
      </c>
      <c r="N149" s="315">
        <v>64</v>
      </c>
      <c r="P149" s="315">
        <v>20</v>
      </c>
      <c r="Q149" s="316"/>
      <c r="R149" s="315">
        <v>0</v>
      </c>
      <c r="S149" s="315">
        <v>0</v>
      </c>
      <c r="T149" s="315">
        <v>0</v>
      </c>
      <c r="U149" s="315">
        <v>0</v>
      </c>
      <c r="V149" s="315">
        <v>50</v>
      </c>
      <c r="W149" s="315">
        <v>50</v>
      </c>
      <c r="X149" s="315">
        <v>50</v>
      </c>
      <c r="Y149" s="315">
        <v>50</v>
      </c>
    </row>
    <row r="150" spans="1:25" x14ac:dyDescent="0.25">
      <c r="A150" s="315" t="s">
        <v>429</v>
      </c>
      <c r="B150" s="315" t="s">
        <v>410</v>
      </c>
      <c r="D150" s="315" t="s">
        <v>397</v>
      </c>
      <c r="F150" s="315">
        <v>2</v>
      </c>
      <c r="H150" s="315">
        <v>50</v>
      </c>
      <c r="J150" s="315">
        <v>50</v>
      </c>
      <c r="L150" s="315">
        <v>0</v>
      </c>
      <c r="N150" s="315">
        <v>76</v>
      </c>
      <c r="P150" s="315">
        <v>32</v>
      </c>
      <c r="Q150" s="316"/>
      <c r="R150" s="315">
        <v>0</v>
      </c>
      <c r="S150" s="315">
        <v>0</v>
      </c>
      <c r="T150" s="315">
        <v>0</v>
      </c>
      <c r="U150" s="315">
        <v>0</v>
      </c>
      <c r="V150" s="315">
        <v>0</v>
      </c>
      <c r="W150" s="315">
        <v>50</v>
      </c>
      <c r="X150" s="315">
        <v>50</v>
      </c>
      <c r="Y150" s="315">
        <v>50</v>
      </c>
    </row>
    <row r="151" spans="1:25" x14ac:dyDescent="0.25">
      <c r="A151" s="315" t="s">
        <v>429</v>
      </c>
      <c r="B151" s="315" t="s">
        <v>396</v>
      </c>
      <c r="D151" s="315" t="s">
        <v>532</v>
      </c>
      <c r="F151" s="315">
        <v>3</v>
      </c>
      <c r="H151" s="315">
        <v>33</v>
      </c>
      <c r="J151" s="315">
        <v>33</v>
      </c>
      <c r="L151" s="315">
        <v>33</v>
      </c>
      <c r="N151" s="315">
        <v>96</v>
      </c>
      <c r="P151" s="315">
        <v>8</v>
      </c>
      <c r="Q151" s="316"/>
      <c r="R151" s="315">
        <v>0</v>
      </c>
      <c r="S151" s="315">
        <v>0</v>
      </c>
      <c r="T151" s="315">
        <v>0</v>
      </c>
      <c r="U151" s="315">
        <v>0</v>
      </c>
      <c r="V151" s="315">
        <v>0</v>
      </c>
      <c r="W151" s="315">
        <v>0</v>
      </c>
      <c r="X151" s="315">
        <v>33</v>
      </c>
    </row>
    <row r="152" spans="1:25" x14ac:dyDescent="0.25">
      <c r="A152" s="315" t="s">
        <v>429</v>
      </c>
      <c r="B152" s="315" t="s">
        <v>398</v>
      </c>
      <c r="D152" s="315" t="s">
        <v>533</v>
      </c>
      <c r="F152" s="315">
        <v>1</v>
      </c>
      <c r="H152" s="315">
        <v>0</v>
      </c>
      <c r="J152" s="315">
        <v>100</v>
      </c>
      <c r="L152" s="315">
        <v>0</v>
      </c>
      <c r="P152" s="315">
        <v>27.999999999999996</v>
      </c>
      <c r="Q152" s="316"/>
      <c r="R152" s="315">
        <v>0</v>
      </c>
      <c r="S152" s="315">
        <v>0</v>
      </c>
      <c r="T152" s="315">
        <v>0</v>
      </c>
      <c r="U152" s="315">
        <v>0</v>
      </c>
      <c r="V152" s="315">
        <v>0</v>
      </c>
      <c r="W152" s="315">
        <v>0</v>
      </c>
    </row>
    <row r="153" spans="1:25" x14ac:dyDescent="0.25">
      <c r="A153" s="315" t="s">
        <v>429</v>
      </c>
      <c r="B153" s="315" t="s">
        <v>399</v>
      </c>
      <c r="D153" s="315" t="s">
        <v>534</v>
      </c>
      <c r="F153" s="315">
        <v>3</v>
      </c>
      <c r="H153" s="315">
        <v>0</v>
      </c>
      <c r="J153" s="315">
        <v>67</v>
      </c>
      <c r="L153" s="315">
        <v>33</v>
      </c>
      <c r="P153" s="315">
        <v>32</v>
      </c>
      <c r="Q153" s="316"/>
      <c r="R153" s="315">
        <v>0</v>
      </c>
      <c r="S153" s="315">
        <v>0</v>
      </c>
      <c r="T153" s="315">
        <v>0</v>
      </c>
      <c r="U153" s="315">
        <v>0</v>
      </c>
      <c r="V153" s="315">
        <v>0</v>
      </c>
    </row>
    <row r="154" spans="1:25" x14ac:dyDescent="0.25">
      <c r="A154" s="315" t="s">
        <v>429</v>
      </c>
      <c r="B154" s="315" t="s">
        <v>400</v>
      </c>
      <c r="D154" s="315" t="s">
        <v>535</v>
      </c>
      <c r="F154" s="315">
        <v>1</v>
      </c>
      <c r="H154" s="315">
        <v>100</v>
      </c>
      <c r="J154" s="315">
        <v>0</v>
      </c>
      <c r="L154" s="315">
        <v>0</v>
      </c>
      <c r="N154" s="315">
        <v>60</v>
      </c>
      <c r="Q154" s="316"/>
      <c r="R154" s="315">
        <v>0</v>
      </c>
      <c r="S154" s="315">
        <v>0</v>
      </c>
      <c r="T154" s="315">
        <v>0</v>
      </c>
      <c r="U154" s="315">
        <v>100</v>
      </c>
    </row>
    <row r="155" spans="1:25" x14ac:dyDescent="0.25">
      <c r="A155" s="315" t="s">
        <v>429</v>
      </c>
      <c r="B155" s="315" t="s">
        <v>401</v>
      </c>
      <c r="D155" s="315" t="s">
        <v>402</v>
      </c>
      <c r="F155" s="315">
        <v>2</v>
      </c>
      <c r="H155" s="315">
        <v>0</v>
      </c>
      <c r="J155" s="315">
        <v>50</v>
      </c>
      <c r="L155" s="315">
        <v>50</v>
      </c>
      <c r="P155" s="315">
        <v>32</v>
      </c>
      <c r="Q155" s="316"/>
      <c r="R155" s="315">
        <v>0</v>
      </c>
      <c r="S155" s="315">
        <v>0</v>
      </c>
      <c r="T155" s="315">
        <v>0</v>
      </c>
    </row>
    <row r="156" spans="1:25" x14ac:dyDescent="0.25">
      <c r="A156" s="315" t="s">
        <v>429</v>
      </c>
      <c r="B156" s="315" t="s">
        <v>403</v>
      </c>
      <c r="D156" s="315" t="s">
        <v>404</v>
      </c>
      <c r="F156" s="315">
        <v>1</v>
      </c>
      <c r="H156" s="315">
        <v>0</v>
      </c>
      <c r="J156" s="315">
        <v>0</v>
      </c>
      <c r="L156" s="315">
        <v>100</v>
      </c>
      <c r="Q156" s="316"/>
      <c r="R156" s="315">
        <v>0</v>
      </c>
      <c r="S156" s="315">
        <v>0</v>
      </c>
    </row>
    <row r="157" spans="1:25" x14ac:dyDescent="0.25">
      <c r="A157" s="315" t="s">
        <v>429</v>
      </c>
      <c r="B157" s="315" t="s">
        <v>405</v>
      </c>
      <c r="D157" s="315" t="s">
        <v>406</v>
      </c>
      <c r="F157" s="315">
        <v>2</v>
      </c>
      <c r="H157" s="315">
        <v>0</v>
      </c>
      <c r="J157" s="315">
        <v>0</v>
      </c>
      <c r="L157" s="315">
        <v>100</v>
      </c>
      <c r="Q157" s="316"/>
      <c r="R157" s="315">
        <v>0</v>
      </c>
    </row>
    <row r="158" spans="1:25" x14ac:dyDescent="0.25">
      <c r="A158" s="315" t="s">
        <v>429</v>
      </c>
      <c r="B158" s="315" t="s">
        <v>407</v>
      </c>
      <c r="D158" s="315" t="s">
        <v>408</v>
      </c>
      <c r="F158" s="315">
        <v>3</v>
      </c>
      <c r="H158" s="315">
        <v>0</v>
      </c>
      <c r="J158" s="315">
        <v>0</v>
      </c>
      <c r="L158" s="315">
        <v>100</v>
      </c>
      <c r="Q158" s="316"/>
    </row>
    <row r="159" spans="1:25" x14ac:dyDescent="0.25">
      <c r="A159" s="315"/>
      <c r="Q159" s="316"/>
    </row>
    <row r="160" spans="1:25" x14ac:dyDescent="0.25">
      <c r="A160" s="315" t="s">
        <v>431</v>
      </c>
      <c r="B160" s="315" t="s">
        <v>530</v>
      </c>
      <c r="D160" s="315" t="s">
        <v>397</v>
      </c>
      <c r="F160" s="315">
        <v>4</v>
      </c>
      <c r="H160" s="315">
        <v>50</v>
      </c>
      <c r="J160" s="315">
        <v>50</v>
      </c>
      <c r="L160" s="315">
        <v>0</v>
      </c>
      <c r="N160" s="315">
        <v>80</v>
      </c>
      <c r="P160" s="315">
        <v>74</v>
      </c>
      <c r="Q160" s="316"/>
      <c r="R160" s="315">
        <v>0</v>
      </c>
      <c r="S160" s="315">
        <v>0</v>
      </c>
      <c r="T160" s="315">
        <v>0</v>
      </c>
      <c r="U160" s="315">
        <v>0</v>
      </c>
      <c r="V160" s="315">
        <v>25</v>
      </c>
      <c r="W160" s="315">
        <v>25</v>
      </c>
      <c r="X160" s="315">
        <v>50</v>
      </c>
      <c r="Y160" s="315">
        <v>50</v>
      </c>
    </row>
    <row r="161" spans="1:25" x14ac:dyDescent="0.25">
      <c r="A161" s="315" t="s">
        <v>431</v>
      </c>
      <c r="B161" s="315" t="s">
        <v>531</v>
      </c>
      <c r="D161" s="315" t="s">
        <v>397</v>
      </c>
      <c r="F161" s="315">
        <v>1</v>
      </c>
      <c r="H161" s="315">
        <v>100</v>
      </c>
      <c r="J161" s="315">
        <v>0</v>
      </c>
      <c r="L161" s="315">
        <v>0</v>
      </c>
      <c r="N161" s="315">
        <v>72</v>
      </c>
      <c r="Q161" s="316"/>
      <c r="R161" s="315">
        <v>0</v>
      </c>
      <c r="S161" s="315">
        <v>0</v>
      </c>
      <c r="T161" s="315">
        <v>0</v>
      </c>
      <c r="U161" s="315">
        <v>0</v>
      </c>
      <c r="V161" s="315">
        <v>100</v>
      </c>
      <c r="W161" s="315">
        <v>100</v>
      </c>
      <c r="X161" s="315">
        <v>100</v>
      </c>
      <c r="Y161" s="315">
        <v>100</v>
      </c>
    </row>
    <row r="162" spans="1:25" x14ac:dyDescent="0.25">
      <c r="A162" s="315" t="s">
        <v>431</v>
      </c>
      <c r="B162" s="315" t="s">
        <v>410</v>
      </c>
      <c r="D162" s="315" t="s">
        <v>397</v>
      </c>
      <c r="F162" s="315">
        <v>1</v>
      </c>
      <c r="H162" s="315">
        <v>0</v>
      </c>
      <c r="J162" s="315">
        <v>100</v>
      </c>
      <c r="L162" s="315">
        <v>0</v>
      </c>
      <c r="P162" s="315">
        <v>8</v>
      </c>
      <c r="Q162" s="316"/>
      <c r="R162" s="315">
        <v>0</v>
      </c>
      <c r="S162" s="315">
        <v>0</v>
      </c>
      <c r="T162" s="315">
        <v>0</v>
      </c>
      <c r="U162" s="315">
        <v>0</v>
      </c>
      <c r="V162" s="315">
        <v>0</v>
      </c>
      <c r="W162" s="315">
        <v>0</v>
      </c>
      <c r="X162" s="315">
        <v>0</v>
      </c>
      <c r="Y162" s="315">
        <v>0</v>
      </c>
    </row>
    <row r="163" spans="1:25" x14ac:dyDescent="0.25">
      <c r="A163" s="315" t="s">
        <v>431</v>
      </c>
      <c r="B163" s="315" t="s">
        <v>396</v>
      </c>
      <c r="D163" s="315" t="s">
        <v>532</v>
      </c>
      <c r="F163" s="315">
        <v>2</v>
      </c>
      <c r="H163" s="315">
        <v>100</v>
      </c>
      <c r="J163" s="315">
        <v>0</v>
      </c>
      <c r="L163" s="315">
        <v>0</v>
      </c>
      <c r="N163" s="315">
        <v>52</v>
      </c>
      <c r="Q163" s="316"/>
      <c r="R163" s="315">
        <v>0</v>
      </c>
      <c r="S163" s="315">
        <v>0</v>
      </c>
      <c r="T163" s="315">
        <v>50</v>
      </c>
      <c r="U163" s="315">
        <v>100</v>
      </c>
      <c r="V163" s="315">
        <v>100</v>
      </c>
      <c r="W163" s="315">
        <v>100</v>
      </c>
      <c r="X163" s="315">
        <v>100</v>
      </c>
    </row>
    <row r="164" spans="1:25" x14ac:dyDescent="0.25">
      <c r="A164" s="315" t="s">
        <v>431</v>
      </c>
      <c r="B164" s="315" t="s">
        <v>401</v>
      </c>
      <c r="D164" s="315" t="s">
        <v>402</v>
      </c>
      <c r="F164" s="315">
        <v>1</v>
      </c>
      <c r="H164" s="315">
        <v>0</v>
      </c>
      <c r="J164" s="315">
        <v>0</v>
      </c>
      <c r="L164" s="315">
        <v>100</v>
      </c>
      <c r="Q164" s="316"/>
      <c r="R164" s="315">
        <v>0</v>
      </c>
      <c r="S164" s="315">
        <v>0</v>
      </c>
      <c r="T164" s="315">
        <v>0</v>
      </c>
    </row>
    <row r="165" spans="1:25" x14ac:dyDescent="0.25">
      <c r="A165" s="315" t="s">
        <v>431</v>
      </c>
      <c r="B165" s="315" t="s">
        <v>403</v>
      </c>
      <c r="D165" s="315" t="s">
        <v>404</v>
      </c>
      <c r="F165" s="315">
        <v>5</v>
      </c>
      <c r="H165" s="315">
        <v>0</v>
      </c>
      <c r="J165" s="315">
        <v>40</v>
      </c>
      <c r="L165" s="315">
        <v>60</v>
      </c>
      <c r="P165" s="315">
        <v>20</v>
      </c>
      <c r="Q165" s="316"/>
      <c r="R165" s="315">
        <v>0</v>
      </c>
      <c r="S165" s="315">
        <v>0</v>
      </c>
    </row>
    <row r="166" spans="1:25" x14ac:dyDescent="0.25">
      <c r="A166" s="315" t="s">
        <v>431</v>
      </c>
      <c r="B166" s="315" t="s">
        <v>405</v>
      </c>
      <c r="D166" s="315" t="s">
        <v>406</v>
      </c>
      <c r="F166" s="315">
        <v>3</v>
      </c>
      <c r="H166" s="315">
        <v>0</v>
      </c>
      <c r="J166" s="315">
        <v>0</v>
      </c>
      <c r="L166" s="315">
        <v>100</v>
      </c>
      <c r="Q166" s="316"/>
      <c r="R166" s="315">
        <v>0</v>
      </c>
    </row>
    <row r="167" spans="1:25" x14ac:dyDescent="0.25">
      <c r="A167" s="315" t="s">
        <v>431</v>
      </c>
      <c r="B167" s="315" t="s">
        <v>407</v>
      </c>
      <c r="D167" s="315" t="s">
        <v>408</v>
      </c>
      <c r="F167" s="315">
        <v>1</v>
      </c>
      <c r="H167" s="315">
        <v>0</v>
      </c>
      <c r="J167" s="315">
        <v>0</v>
      </c>
      <c r="L167" s="315">
        <v>100</v>
      </c>
      <c r="Q167" s="316"/>
    </row>
    <row r="168" spans="1:25" x14ac:dyDescent="0.25">
      <c r="A168" s="315"/>
      <c r="Q168" s="316"/>
    </row>
    <row r="169" spans="1:25" x14ac:dyDescent="0.25">
      <c r="A169" s="315" t="s">
        <v>432</v>
      </c>
      <c r="B169" s="315" t="s">
        <v>403</v>
      </c>
      <c r="D169" s="315" t="s">
        <v>404</v>
      </c>
      <c r="F169" s="315">
        <v>4</v>
      </c>
      <c r="H169" s="315">
        <v>0</v>
      </c>
      <c r="J169" s="315">
        <v>0</v>
      </c>
      <c r="L169" s="315">
        <v>100</v>
      </c>
      <c r="Q169" s="316"/>
      <c r="R169" s="315">
        <v>0</v>
      </c>
      <c r="S169" s="315">
        <v>0</v>
      </c>
    </row>
    <row r="170" spans="1:25" x14ac:dyDescent="0.25">
      <c r="A170" s="315" t="s">
        <v>432</v>
      </c>
      <c r="B170" s="315" t="s">
        <v>405</v>
      </c>
      <c r="D170" s="315" t="s">
        <v>406</v>
      </c>
      <c r="F170" s="315">
        <v>2</v>
      </c>
      <c r="H170" s="315">
        <v>0</v>
      </c>
      <c r="J170" s="315">
        <v>0</v>
      </c>
      <c r="L170" s="315">
        <v>100</v>
      </c>
      <c r="Q170" s="316"/>
      <c r="R170" s="315">
        <v>0</v>
      </c>
    </row>
    <row r="171" spans="1:25" x14ac:dyDescent="0.25">
      <c r="A171" s="315" t="s">
        <v>432</v>
      </c>
      <c r="B171" s="315" t="s">
        <v>407</v>
      </c>
      <c r="D171" s="315" t="s">
        <v>408</v>
      </c>
      <c r="F171" s="315">
        <v>3</v>
      </c>
      <c r="H171" s="315">
        <v>0</v>
      </c>
      <c r="J171" s="315">
        <v>0</v>
      </c>
      <c r="L171" s="315">
        <v>100</v>
      </c>
      <c r="Q171" s="316"/>
    </row>
    <row r="172" spans="1:25" x14ac:dyDescent="0.25">
      <c r="A172" s="315"/>
      <c r="Q172" s="316"/>
    </row>
    <row r="173" spans="1:25" x14ac:dyDescent="0.25">
      <c r="A173" s="315" t="s">
        <v>435</v>
      </c>
      <c r="B173" s="315" t="s">
        <v>529</v>
      </c>
      <c r="D173" s="315" t="s">
        <v>397</v>
      </c>
      <c r="F173" s="315">
        <v>14</v>
      </c>
      <c r="H173" s="315">
        <v>79</v>
      </c>
      <c r="J173" s="315">
        <v>7</v>
      </c>
      <c r="L173" s="315">
        <v>14</v>
      </c>
      <c r="N173" s="315">
        <v>88.000000000000014</v>
      </c>
      <c r="P173" s="315">
        <v>80</v>
      </c>
      <c r="Q173" s="316"/>
      <c r="R173" s="315">
        <v>0</v>
      </c>
      <c r="S173" s="315">
        <v>0</v>
      </c>
      <c r="T173" s="315">
        <v>7</v>
      </c>
      <c r="U173" s="315">
        <v>14</v>
      </c>
      <c r="V173" s="315">
        <v>36</v>
      </c>
      <c r="W173" s="315">
        <v>36</v>
      </c>
      <c r="X173" s="315">
        <v>57</v>
      </c>
      <c r="Y173" s="315">
        <v>79</v>
      </c>
    </row>
    <row r="174" spans="1:25" x14ac:dyDescent="0.25">
      <c r="A174" s="315" t="s">
        <v>435</v>
      </c>
      <c r="B174" s="315" t="s">
        <v>530</v>
      </c>
      <c r="D174" s="315" t="s">
        <v>397</v>
      </c>
      <c r="F174" s="315">
        <v>6</v>
      </c>
      <c r="H174" s="315">
        <v>100</v>
      </c>
      <c r="J174" s="315">
        <v>0</v>
      </c>
      <c r="L174" s="315">
        <v>0</v>
      </c>
      <c r="N174" s="315">
        <v>74</v>
      </c>
      <c r="Q174" s="316"/>
      <c r="R174" s="315">
        <v>0</v>
      </c>
      <c r="S174" s="315">
        <v>0</v>
      </c>
      <c r="T174" s="315">
        <v>17</v>
      </c>
      <c r="U174" s="315">
        <v>17</v>
      </c>
      <c r="V174" s="315">
        <v>50</v>
      </c>
      <c r="W174" s="315">
        <v>67</v>
      </c>
      <c r="X174" s="315">
        <v>100</v>
      </c>
      <c r="Y174" s="315">
        <v>100</v>
      </c>
    </row>
    <row r="175" spans="1:25" x14ac:dyDescent="0.25">
      <c r="A175" s="315" t="s">
        <v>435</v>
      </c>
      <c r="B175" s="315" t="s">
        <v>531</v>
      </c>
      <c r="D175" s="315" t="s">
        <v>397</v>
      </c>
      <c r="F175" s="315">
        <v>5</v>
      </c>
      <c r="H175" s="315">
        <v>40</v>
      </c>
      <c r="J175" s="315">
        <v>0</v>
      </c>
      <c r="L175" s="315">
        <v>60</v>
      </c>
      <c r="N175" s="315">
        <v>66</v>
      </c>
      <c r="Q175" s="316"/>
      <c r="R175" s="315">
        <v>0</v>
      </c>
      <c r="S175" s="315">
        <v>0</v>
      </c>
      <c r="T175" s="315">
        <v>20</v>
      </c>
      <c r="U175" s="315">
        <v>20</v>
      </c>
      <c r="V175" s="315">
        <v>20</v>
      </c>
      <c r="W175" s="315">
        <v>40</v>
      </c>
      <c r="X175" s="315">
        <v>40</v>
      </c>
      <c r="Y175" s="315">
        <v>40</v>
      </c>
    </row>
    <row r="176" spans="1:25" x14ac:dyDescent="0.25">
      <c r="A176" s="315" t="s">
        <v>435</v>
      </c>
      <c r="B176" s="315" t="s">
        <v>410</v>
      </c>
      <c r="D176" s="315" t="s">
        <v>397</v>
      </c>
      <c r="F176" s="315">
        <v>12</v>
      </c>
      <c r="H176" s="315">
        <v>83.000000000000014</v>
      </c>
      <c r="J176" s="315">
        <v>17</v>
      </c>
      <c r="L176" s="315">
        <v>0</v>
      </c>
      <c r="N176" s="315">
        <v>74</v>
      </c>
      <c r="P176" s="315">
        <v>86</v>
      </c>
      <c r="Q176" s="316"/>
      <c r="R176" s="315">
        <v>0</v>
      </c>
      <c r="S176" s="315">
        <v>0</v>
      </c>
      <c r="T176" s="315">
        <v>17</v>
      </c>
      <c r="U176" s="315">
        <v>25</v>
      </c>
      <c r="V176" s="315">
        <v>42</v>
      </c>
      <c r="W176" s="315">
        <v>50</v>
      </c>
      <c r="X176" s="315">
        <v>67</v>
      </c>
      <c r="Y176" s="315">
        <v>83.000000000000014</v>
      </c>
    </row>
    <row r="177" spans="1:25" x14ac:dyDescent="0.25">
      <c r="A177" s="315" t="s">
        <v>435</v>
      </c>
      <c r="B177" s="315" t="s">
        <v>396</v>
      </c>
      <c r="D177" s="315" t="s">
        <v>532</v>
      </c>
      <c r="F177" s="315">
        <v>10</v>
      </c>
      <c r="H177" s="315">
        <v>80</v>
      </c>
      <c r="J177" s="315">
        <v>0</v>
      </c>
      <c r="L177" s="315">
        <v>20</v>
      </c>
      <c r="N177" s="315">
        <v>62</v>
      </c>
      <c r="Q177" s="316"/>
      <c r="R177" s="315">
        <v>0</v>
      </c>
      <c r="S177" s="315">
        <v>0</v>
      </c>
      <c r="T177" s="315">
        <v>0</v>
      </c>
      <c r="U177" s="315">
        <v>40</v>
      </c>
      <c r="V177" s="315">
        <v>60</v>
      </c>
      <c r="W177" s="315">
        <v>80</v>
      </c>
      <c r="X177" s="315">
        <v>80</v>
      </c>
    </row>
    <row r="178" spans="1:25" x14ac:dyDescent="0.25">
      <c r="A178" s="315" t="s">
        <v>435</v>
      </c>
      <c r="B178" s="315" t="s">
        <v>398</v>
      </c>
      <c r="D178" s="315" t="s">
        <v>533</v>
      </c>
      <c r="F178" s="315">
        <v>9</v>
      </c>
      <c r="H178" s="315">
        <v>44.000000000000007</v>
      </c>
      <c r="J178" s="315">
        <v>11</v>
      </c>
      <c r="L178" s="315">
        <v>44.000000000000007</v>
      </c>
      <c r="N178" s="315">
        <v>62</v>
      </c>
      <c r="P178" s="315">
        <v>8</v>
      </c>
      <c r="Q178" s="316"/>
      <c r="R178" s="315">
        <v>0</v>
      </c>
      <c r="S178" s="315">
        <v>0</v>
      </c>
      <c r="T178" s="315">
        <v>11</v>
      </c>
      <c r="U178" s="315">
        <v>22.000000000000004</v>
      </c>
      <c r="V178" s="315">
        <v>33</v>
      </c>
      <c r="W178" s="315">
        <v>44.000000000000007</v>
      </c>
    </row>
    <row r="179" spans="1:25" x14ac:dyDescent="0.25">
      <c r="A179" s="315" t="s">
        <v>435</v>
      </c>
      <c r="B179" s="315" t="s">
        <v>399</v>
      </c>
      <c r="D179" s="315" t="s">
        <v>534</v>
      </c>
      <c r="F179" s="315">
        <v>17</v>
      </c>
      <c r="H179" s="315">
        <v>40.999999999999993</v>
      </c>
      <c r="J179" s="315">
        <v>0</v>
      </c>
      <c r="L179" s="315">
        <v>59</v>
      </c>
      <c r="N179" s="315">
        <v>48</v>
      </c>
      <c r="Q179" s="316"/>
      <c r="R179" s="315">
        <v>0</v>
      </c>
      <c r="S179" s="315">
        <v>6</v>
      </c>
      <c r="T179" s="315">
        <v>29</v>
      </c>
      <c r="U179" s="315">
        <v>35</v>
      </c>
      <c r="V179" s="315">
        <v>40.999999999999993</v>
      </c>
    </row>
    <row r="180" spans="1:25" x14ac:dyDescent="0.25">
      <c r="A180" s="315" t="s">
        <v>435</v>
      </c>
      <c r="B180" s="315" t="s">
        <v>400</v>
      </c>
      <c r="D180" s="315" t="s">
        <v>535</v>
      </c>
      <c r="F180" s="315">
        <v>14</v>
      </c>
      <c r="H180" s="315">
        <v>36</v>
      </c>
      <c r="J180" s="315">
        <v>7</v>
      </c>
      <c r="L180" s="315">
        <v>57</v>
      </c>
      <c r="N180" s="315">
        <v>55.999999999999993</v>
      </c>
      <c r="P180" s="315">
        <v>55.999999999999993</v>
      </c>
      <c r="Q180" s="316"/>
      <c r="R180" s="315">
        <v>0</v>
      </c>
      <c r="S180" s="315">
        <v>0</v>
      </c>
      <c r="T180" s="315">
        <v>7</v>
      </c>
      <c r="U180" s="315">
        <v>36</v>
      </c>
    </row>
    <row r="181" spans="1:25" x14ac:dyDescent="0.25">
      <c r="A181" s="315" t="s">
        <v>435</v>
      </c>
      <c r="B181" s="315" t="s">
        <v>401</v>
      </c>
      <c r="D181" s="315" t="s">
        <v>402</v>
      </c>
      <c r="F181" s="315">
        <v>7</v>
      </c>
      <c r="H181" s="315">
        <v>14</v>
      </c>
      <c r="J181" s="315">
        <v>0</v>
      </c>
      <c r="L181" s="315">
        <v>86</v>
      </c>
      <c r="N181" s="315">
        <v>48</v>
      </c>
      <c r="Q181" s="316"/>
      <c r="R181" s="315">
        <v>0</v>
      </c>
      <c r="S181" s="315">
        <v>0</v>
      </c>
      <c r="T181" s="315">
        <v>14</v>
      </c>
    </row>
    <row r="182" spans="1:25" x14ac:dyDescent="0.25">
      <c r="A182" s="315" t="s">
        <v>435</v>
      </c>
      <c r="B182" s="315" t="s">
        <v>403</v>
      </c>
      <c r="D182" s="315" t="s">
        <v>404</v>
      </c>
      <c r="F182" s="315">
        <v>17</v>
      </c>
      <c r="H182" s="315">
        <v>0</v>
      </c>
      <c r="J182" s="315">
        <v>24</v>
      </c>
      <c r="L182" s="315">
        <v>76</v>
      </c>
      <c r="P182" s="315">
        <v>21</v>
      </c>
      <c r="Q182" s="316"/>
      <c r="R182" s="315">
        <v>0</v>
      </c>
      <c r="S182" s="315">
        <v>0</v>
      </c>
    </row>
    <row r="183" spans="1:25" x14ac:dyDescent="0.25">
      <c r="A183" s="315" t="s">
        <v>435</v>
      </c>
      <c r="B183" s="315" t="s">
        <v>405</v>
      </c>
      <c r="D183" s="315" t="s">
        <v>406</v>
      </c>
      <c r="F183" s="315">
        <v>9</v>
      </c>
      <c r="H183" s="315">
        <v>0</v>
      </c>
      <c r="J183" s="315">
        <v>11</v>
      </c>
      <c r="L183" s="315">
        <v>89</v>
      </c>
      <c r="P183" s="315">
        <v>27.999999999999996</v>
      </c>
      <c r="Q183" s="316"/>
      <c r="R183" s="315">
        <v>0</v>
      </c>
    </row>
    <row r="184" spans="1:25" x14ac:dyDescent="0.25">
      <c r="A184" s="315" t="s">
        <v>435</v>
      </c>
      <c r="B184" s="315" t="s">
        <v>407</v>
      </c>
      <c r="D184" s="315" t="s">
        <v>408</v>
      </c>
      <c r="F184" s="315">
        <v>11</v>
      </c>
      <c r="H184" s="315">
        <v>0</v>
      </c>
      <c r="J184" s="315">
        <v>0</v>
      </c>
      <c r="L184" s="315">
        <v>100</v>
      </c>
      <c r="Q184" s="316"/>
    </row>
    <row r="185" spans="1:25" x14ac:dyDescent="0.25">
      <c r="A185" s="315"/>
      <c r="Q185" s="316"/>
    </row>
    <row r="186" spans="1:25" x14ac:dyDescent="0.25">
      <c r="A186" s="315" t="s">
        <v>543</v>
      </c>
      <c r="B186" s="315" t="s">
        <v>410</v>
      </c>
      <c r="D186" s="315" t="s">
        <v>397</v>
      </c>
      <c r="F186" s="315">
        <v>1</v>
      </c>
      <c r="H186" s="315">
        <v>100</v>
      </c>
      <c r="J186" s="315">
        <v>0</v>
      </c>
      <c r="L186" s="315">
        <v>0</v>
      </c>
      <c r="N186" s="315">
        <v>80</v>
      </c>
      <c r="Q186" s="316"/>
      <c r="R186" s="315">
        <v>0</v>
      </c>
      <c r="S186" s="315">
        <v>0</v>
      </c>
      <c r="T186" s="315">
        <v>0</v>
      </c>
      <c r="U186" s="315">
        <v>0</v>
      </c>
      <c r="V186" s="315">
        <v>0</v>
      </c>
      <c r="W186" s="315">
        <v>100</v>
      </c>
      <c r="X186" s="315">
        <v>100</v>
      </c>
      <c r="Y186" s="315">
        <v>100</v>
      </c>
    </row>
    <row r="187" spans="1:25" x14ac:dyDescent="0.25">
      <c r="A187" s="315" t="s">
        <v>543</v>
      </c>
      <c r="B187" s="315" t="s">
        <v>396</v>
      </c>
      <c r="D187" s="315" t="s">
        <v>532</v>
      </c>
      <c r="F187" s="315">
        <v>1</v>
      </c>
      <c r="H187" s="315">
        <v>0</v>
      </c>
      <c r="J187" s="315">
        <v>100</v>
      </c>
      <c r="L187" s="315">
        <v>0</v>
      </c>
      <c r="P187" s="315">
        <v>20</v>
      </c>
      <c r="Q187" s="316"/>
      <c r="R187" s="315">
        <v>0</v>
      </c>
      <c r="S187" s="315">
        <v>0</v>
      </c>
      <c r="T187" s="315">
        <v>0</v>
      </c>
      <c r="U187" s="315">
        <v>0</v>
      </c>
      <c r="V187" s="315">
        <v>0</v>
      </c>
      <c r="W187" s="315">
        <v>0</v>
      </c>
      <c r="X187" s="315">
        <v>0</v>
      </c>
    </row>
    <row r="188" spans="1:25" x14ac:dyDescent="0.25">
      <c r="A188" s="315" t="s">
        <v>543</v>
      </c>
      <c r="B188" s="315" t="s">
        <v>398</v>
      </c>
      <c r="D188" s="315" t="s">
        <v>533</v>
      </c>
      <c r="F188" s="315">
        <v>1</v>
      </c>
      <c r="H188" s="315">
        <v>100</v>
      </c>
      <c r="J188" s="315">
        <v>0</v>
      </c>
      <c r="L188" s="315">
        <v>0</v>
      </c>
      <c r="N188" s="315">
        <v>36</v>
      </c>
      <c r="Q188" s="316"/>
      <c r="R188" s="315">
        <v>0</v>
      </c>
      <c r="S188" s="315">
        <v>100</v>
      </c>
      <c r="T188" s="315">
        <v>100</v>
      </c>
      <c r="U188" s="315">
        <v>100</v>
      </c>
      <c r="V188" s="315">
        <v>100</v>
      </c>
      <c r="W188" s="315">
        <v>100</v>
      </c>
    </row>
    <row r="189" spans="1:25" x14ac:dyDescent="0.25">
      <c r="A189" s="315"/>
      <c r="Q189" s="316"/>
    </row>
    <row r="190" spans="1:25" x14ac:dyDescent="0.25">
      <c r="A190" s="315" t="s">
        <v>436</v>
      </c>
      <c r="B190" s="315" t="s">
        <v>529</v>
      </c>
      <c r="D190" s="315" t="s">
        <v>397</v>
      </c>
      <c r="F190" s="315">
        <v>2</v>
      </c>
      <c r="H190" s="315">
        <v>0</v>
      </c>
      <c r="J190" s="315">
        <v>50</v>
      </c>
      <c r="L190" s="315">
        <v>50</v>
      </c>
      <c r="P190" s="315">
        <v>64</v>
      </c>
      <c r="Q190" s="316"/>
      <c r="R190" s="315">
        <v>0</v>
      </c>
      <c r="S190" s="315">
        <v>0</v>
      </c>
      <c r="T190" s="315">
        <v>0</v>
      </c>
      <c r="U190" s="315">
        <v>0</v>
      </c>
      <c r="V190" s="315">
        <v>0</v>
      </c>
      <c r="W190" s="315">
        <v>0</v>
      </c>
      <c r="X190" s="315">
        <v>0</v>
      </c>
      <c r="Y190" s="315">
        <v>0</v>
      </c>
    </row>
    <row r="191" spans="1:25" x14ac:dyDescent="0.25">
      <c r="A191" s="315" t="s">
        <v>436</v>
      </c>
      <c r="B191" s="315" t="s">
        <v>530</v>
      </c>
      <c r="D191" s="315" t="s">
        <v>397</v>
      </c>
      <c r="F191" s="315">
        <v>3</v>
      </c>
      <c r="H191" s="315">
        <v>33</v>
      </c>
      <c r="J191" s="315">
        <v>33</v>
      </c>
      <c r="L191" s="315">
        <v>33</v>
      </c>
      <c r="N191" s="315">
        <v>91.999999999999986</v>
      </c>
      <c r="P191" s="315">
        <v>32</v>
      </c>
      <c r="Q191" s="316"/>
      <c r="R191" s="315">
        <v>0</v>
      </c>
      <c r="S191" s="315">
        <v>0</v>
      </c>
      <c r="T191" s="315">
        <v>0</v>
      </c>
      <c r="U191" s="315">
        <v>0</v>
      </c>
      <c r="V191" s="315">
        <v>0</v>
      </c>
      <c r="W191" s="315">
        <v>0</v>
      </c>
      <c r="X191" s="315">
        <v>33</v>
      </c>
      <c r="Y191" s="315">
        <v>33</v>
      </c>
    </row>
    <row r="192" spans="1:25" x14ac:dyDescent="0.25">
      <c r="A192" s="315" t="s">
        <v>436</v>
      </c>
      <c r="B192" s="315" t="s">
        <v>410</v>
      </c>
      <c r="D192" s="315" t="s">
        <v>397</v>
      </c>
      <c r="F192" s="315">
        <v>1</v>
      </c>
      <c r="H192" s="315">
        <v>100</v>
      </c>
      <c r="J192" s="315">
        <v>0</v>
      </c>
      <c r="L192" s="315">
        <v>0</v>
      </c>
      <c r="N192" s="315">
        <v>100</v>
      </c>
      <c r="Q192" s="316"/>
      <c r="R192" s="315">
        <v>0</v>
      </c>
      <c r="S192" s="315">
        <v>0</v>
      </c>
      <c r="T192" s="315">
        <v>0</v>
      </c>
      <c r="U192" s="315">
        <v>0</v>
      </c>
      <c r="V192" s="315">
        <v>0</v>
      </c>
      <c r="W192" s="315">
        <v>0</v>
      </c>
      <c r="X192" s="315">
        <v>0</v>
      </c>
      <c r="Y192" s="315">
        <v>100</v>
      </c>
    </row>
    <row r="193" spans="1:26" x14ac:dyDescent="0.25">
      <c r="A193" s="315" t="s">
        <v>436</v>
      </c>
      <c r="B193" s="315" t="s">
        <v>396</v>
      </c>
      <c r="D193" s="315" t="s">
        <v>532</v>
      </c>
      <c r="F193" s="315">
        <v>2</v>
      </c>
      <c r="H193" s="315">
        <v>50</v>
      </c>
      <c r="J193" s="315">
        <v>50</v>
      </c>
      <c r="L193" s="315">
        <v>0</v>
      </c>
      <c r="N193" s="315">
        <v>91.999999999999986</v>
      </c>
      <c r="P193" s="315">
        <v>55.999999999999993</v>
      </c>
      <c r="Q193" s="316"/>
      <c r="R193" s="315">
        <v>0</v>
      </c>
      <c r="S193" s="315">
        <v>0</v>
      </c>
      <c r="T193" s="315">
        <v>0</v>
      </c>
      <c r="U193" s="315">
        <v>0</v>
      </c>
      <c r="V193" s="315">
        <v>0</v>
      </c>
      <c r="W193" s="315">
        <v>0</v>
      </c>
      <c r="X193" s="315">
        <v>50</v>
      </c>
    </row>
    <row r="194" spans="1:26" x14ac:dyDescent="0.25">
      <c r="A194" s="315" t="s">
        <v>436</v>
      </c>
      <c r="B194" s="315" t="s">
        <v>399</v>
      </c>
      <c r="D194" s="315" t="s">
        <v>534</v>
      </c>
      <c r="F194" s="315">
        <v>2</v>
      </c>
      <c r="H194" s="315">
        <v>0</v>
      </c>
      <c r="J194" s="315">
        <v>50</v>
      </c>
      <c r="L194" s="315">
        <v>50</v>
      </c>
      <c r="P194" s="315">
        <v>44.000000000000007</v>
      </c>
      <c r="Q194" s="316"/>
      <c r="R194" s="315">
        <v>0</v>
      </c>
      <c r="S194" s="315">
        <v>0</v>
      </c>
      <c r="T194" s="315">
        <v>0</v>
      </c>
      <c r="U194" s="315">
        <v>0</v>
      </c>
      <c r="V194" s="315">
        <v>0</v>
      </c>
    </row>
    <row r="195" spans="1:26" x14ac:dyDescent="0.25">
      <c r="A195" s="315" t="s">
        <v>436</v>
      </c>
      <c r="B195" s="315" t="s">
        <v>403</v>
      </c>
      <c r="D195" s="315" t="s">
        <v>404</v>
      </c>
      <c r="F195" s="315">
        <v>1</v>
      </c>
      <c r="H195" s="315">
        <v>0</v>
      </c>
      <c r="J195" s="315">
        <v>0</v>
      </c>
      <c r="L195" s="315">
        <v>100</v>
      </c>
      <c r="Q195" s="316"/>
      <c r="R195" s="315">
        <v>0</v>
      </c>
      <c r="S195" s="315">
        <v>0</v>
      </c>
    </row>
    <row r="196" spans="1:26" x14ac:dyDescent="0.25">
      <c r="A196" s="315"/>
      <c r="Q196" s="316"/>
    </row>
    <row r="197" spans="1:26" x14ac:dyDescent="0.25">
      <c r="A197" s="315" t="s">
        <v>439</v>
      </c>
      <c r="B197" s="315" t="s">
        <v>530</v>
      </c>
      <c r="D197" s="315" t="s">
        <v>397</v>
      </c>
      <c r="F197" s="315">
        <v>2</v>
      </c>
      <c r="H197" s="315">
        <v>50</v>
      </c>
      <c r="J197" s="315">
        <v>50</v>
      </c>
      <c r="L197" s="315">
        <v>0</v>
      </c>
      <c r="N197" s="315">
        <v>44.000000000000007</v>
      </c>
      <c r="P197" s="315">
        <v>84</v>
      </c>
      <c r="Q197" s="316"/>
      <c r="R197" s="315">
        <v>0</v>
      </c>
      <c r="S197" s="315">
        <v>0</v>
      </c>
      <c r="T197" s="315">
        <v>50</v>
      </c>
      <c r="U197" s="315">
        <v>50</v>
      </c>
      <c r="V197" s="315">
        <v>50</v>
      </c>
      <c r="W197" s="315">
        <v>50</v>
      </c>
      <c r="X197" s="315">
        <v>50</v>
      </c>
      <c r="Y197" s="315">
        <v>50</v>
      </c>
    </row>
    <row r="198" spans="1:26" x14ac:dyDescent="0.25">
      <c r="A198" s="315" t="s">
        <v>439</v>
      </c>
      <c r="B198" s="315" t="s">
        <v>531</v>
      </c>
      <c r="D198" s="315" t="s">
        <v>397</v>
      </c>
      <c r="F198" s="315">
        <v>2</v>
      </c>
      <c r="H198" s="315">
        <v>50</v>
      </c>
      <c r="J198" s="315">
        <v>50</v>
      </c>
      <c r="L198" s="315">
        <v>0</v>
      </c>
      <c r="N198" s="315">
        <v>104</v>
      </c>
      <c r="P198" s="315">
        <v>32</v>
      </c>
      <c r="Q198" s="316"/>
      <c r="R198" s="315">
        <v>0</v>
      </c>
      <c r="S198" s="315">
        <v>0</v>
      </c>
      <c r="T198" s="315">
        <v>0</v>
      </c>
      <c r="U198" s="315">
        <v>0</v>
      </c>
      <c r="V198" s="315">
        <v>0</v>
      </c>
      <c r="W198" s="315">
        <v>0</v>
      </c>
      <c r="X198" s="315">
        <v>0</v>
      </c>
      <c r="Y198" s="315">
        <v>50</v>
      </c>
    </row>
    <row r="199" spans="1:26" x14ac:dyDescent="0.25">
      <c r="A199" s="315" t="s">
        <v>439</v>
      </c>
      <c r="B199" s="315" t="s">
        <v>396</v>
      </c>
      <c r="D199" s="315" t="s">
        <v>532</v>
      </c>
      <c r="F199" s="315">
        <v>1</v>
      </c>
      <c r="H199" s="315">
        <v>100</v>
      </c>
      <c r="J199" s="315">
        <v>0</v>
      </c>
      <c r="L199" s="315">
        <v>0</v>
      </c>
      <c r="N199" s="315">
        <v>64</v>
      </c>
      <c r="Q199" s="316"/>
      <c r="R199" s="315">
        <v>0</v>
      </c>
      <c r="S199" s="315">
        <v>0</v>
      </c>
      <c r="T199" s="315">
        <v>0</v>
      </c>
      <c r="U199" s="315">
        <v>0</v>
      </c>
      <c r="V199" s="315">
        <v>100</v>
      </c>
      <c r="W199" s="315">
        <v>100</v>
      </c>
      <c r="X199" s="315">
        <v>100</v>
      </c>
    </row>
    <row r="200" spans="1:26" x14ac:dyDescent="0.25">
      <c r="A200" s="315" t="s">
        <v>439</v>
      </c>
      <c r="B200" s="315" t="s">
        <v>398</v>
      </c>
      <c r="D200" s="315" t="s">
        <v>533</v>
      </c>
      <c r="F200" s="315">
        <v>1</v>
      </c>
      <c r="H200" s="315">
        <v>100</v>
      </c>
      <c r="J200" s="315">
        <v>0</v>
      </c>
      <c r="L200" s="315">
        <v>0</v>
      </c>
      <c r="N200" s="315">
        <v>64</v>
      </c>
      <c r="Q200" s="316"/>
      <c r="R200" s="315">
        <v>0</v>
      </c>
      <c r="S200" s="315">
        <v>0</v>
      </c>
      <c r="T200" s="315">
        <v>0</v>
      </c>
      <c r="U200" s="315">
        <v>0</v>
      </c>
      <c r="V200" s="315">
        <v>100</v>
      </c>
      <c r="W200" s="315">
        <v>100</v>
      </c>
    </row>
    <row r="201" spans="1:26" x14ac:dyDescent="0.25">
      <c r="A201" s="315" t="s">
        <v>439</v>
      </c>
      <c r="B201" s="315" t="s">
        <v>399</v>
      </c>
      <c r="D201" s="315" t="s">
        <v>534</v>
      </c>
      <c r="F201" s="315">
        <v>1</v>
      </c>
      <c r="H201" s="315">
        <v>0</v>
      </c>
      <c r="J201" s="315">
        <v>0</v>
      </c>
      <c r="L201" s="315">
        <v>100</v>
      </c>
      <c r="Q201" s="316"/>
      <c r="R201" s="315">
        <v>0</v>
      </c>
      <c r="S201" s="315">
        <v>0</v>
      </c>
      <c r="T201" s="315">
        <v>0</v>
      </c>
      <c r="U201" s="315">
        <v>0</v>
      </c>
      <c r="V201" s="315">
        <v>0</v>
      </c>
    </row>
    <row r="202" spans="1:26" x14ac:dyDescent="0.25">
      <c r="A202" s="315" t="s">
        <v>439</v>
      </c>
      <c r="B202" s="315" t="s">
        <v>401</v>
      </c>
      <c r="D202" s="315" t="s">
        <v>402</v>
      </c>
      <c r="F202" s="315">
        <v>1</v>
      </c>
      <c r="H202" s="315">
        <v>0</v>
      </c>
      <c r="J202" s="315">
        <v>0</v>
      </c>
      <c r="L202" s="315">
        <v>100</v>
      </c>
      <c r="Q202" s="316"/>
      <c r="R202" s="315">
        <v>0</v>
      </c>
      <c r="S202" s="315">
        <v>0</v>
      </c>
      <c r="T202" s="315">
        <v>0</v>
      </c>
    </row>
    <row r="203" spans="1:26" x14ac:dyDescent="0.25">
      <c r="A203" s="315" t="s">
        <v>439</v>
      </c>
      <c r="B203" s="315" t="s">
        <v>403</v>
      </c>
      <c r="D203" s="315" t="s">
        <v>404</v>
      </c>
      <c r="F203" s="315">
        <v>1</v>
      </c>
      <c r="H203" s="315">
        <v>0</v>
      </c>
      <c r="J203" s="315">
        <v>0</v>
      </c>
      <c r="L203" s="315">
        <v>100</v>
      </c>
      <c r="Q203" s="316"/>
      <c r="R203" s="315">
        <v>0</v>
      </c>
      <c r="S203" s="315">
        <v>0</v>
      </c>
    </row>
    <row r="204" spans="1:26" x14ac:dyDescent="0.25">
      <c r="A204" s="315"/>
      <c r="Q204" s="316"/>
    </row>
    <row r="205" spans="1:26" x14ac:dyDescent="0.25">
      <c r="A205" s="315" t="s">
        <v>544</v>
      </c>
      <c r="B205" s="315" t="s">
        <v>410</v>
      </c>
      <c r="D205" s="315" t="s">
        <v>397</v>
      </c>
      <c r="F205" s="315">
        <v>1</v>
      </c>
      <c r="H205" s="315">
        <v>100</v>
      </c>
      <c r="J205" s="315">
        <v>0</v>
      </c>
      <c r="L205" s="315">
        <v>0</v>
      </c>
      <c r="N205" s="315">
        <v>104</v>
      </c>
      <c r="Q205" s="316"/>
      <c r="R205" s="315">
        <v>0</v>
      </c>
      <c r="S205" s="315">
        <v>0</v>
      </c>
      <c r="T205" s="315">
        <v>0</v>
      </c>
      <c r="U205" s="315">
        <v>0</v>
      </c>
      <c r="V205" s="315">
        <v>0</v>
      </c>
      <c r="W205" s="315">
        <v>0</v>
      </c>
      <c r="X205" s="315">
        <v>0</v>
      </c>
      <c r="Y205" s="315">
        <v>100</v>
      </c>
    </row>
    <row r="206" spans="1:26" x14ac:dyDescent="0.25">
      <c r="A206" s="315"/>
      <c r="Q206" s="316"/>
    </row>
    <row r="207" spans="1:26" x14ac:dyDescent="0.25">
      <c r="A207" s="322" t="s">
        <v>416</v>
      </c>
      <c r="B207" s="323" t="s">
        <v>529</v>
      </c>
      <c r="C207" s="323"/>
      <c r="D207" s="323" t="s">
        <v>397</v>
      </c>
      <c r="E207" s="323"/>
      <c r="F207" s="323">
        <v>26</v>
      </c>
      <c r="G207" s="323"/>
      <c r="H207" s="323">
        <v>69</v>
      </c>
      <c r="I207" s="323"/>
      <c r="J207" s="323">
        <v>19</v>
      </c>
      <c r="K207" s="323"/>
      <c r="L207" s="323">
        <v>12</v>
      </c>
      <c r="M207" s="323"/>
      <c r="N207" s="323">
        <v>78</v>
      </c>
      <c r="O207" s="323"/>
      <c r="P207" s="323">
        <v>40.999999999999993</v>
      </c>
      <c r="Q207" s="324"/>
      <c r="R207" s="323">
        <v>0</v>
      </c>
      <c r="S207" s="323">
        <v>0</v>
      </c>
      <c r="T207" s="323">
        <v>8</v>
      </c>
      <c r="U207" s="323">
        <v>15</v>
      </c>
      <c r="V207" s="323">
        <v>35</v>
      </c>
      <c r="W207" s="323">
        <v>38</v>
      </c>
      <c r="X207" s="323">
        <v>54.000000000000007</v>
      </c>
      <c r="Y207" s="323">
        <v>69</v>
      </c>
      <c r="Z207" s="325"/>
    </row>
    <row r="208" spans="1:26" x14ac:dyDescent="0.25">
      <c r="A208" s="323"/>
      <c r="B208" s="323" t="s">
        <v>530</v>
      </c>
      <c r="C208" s="323"/>
      <c r="D208" s="323" t="s">
        <v>397</v>
      </c>
      <c r="E208" s="323"/>
      <c r="F208" s="323">
        <v>22.999999999999996</v>
      </c>
      <c r="G208" s="323"/>
      <c r="H208" s="323">
        <v>57</v>
      </c>
      <c r="I208" s="323"/>
      <c r="J208" s="323">
        <v>35</v>
      </c>
      <c r="K208" s="323"/>
      <c r="L208" s="323">
        <v>9</v>
      </c>
      <c r="M208" s="323"/>
      <c r="N208" s="323">
        <v>76</v>
      </c>
      <c r="O208" s="323"/>
      <c r="P208" s="323">
        <v>55</v>
      </c>
      <c r="Q208" s="324"/>
      <c r="R208" s="323">
        <v>0</v>
      </c>
      <c r="S208" s="323">
        <v>0</v>
      </c>
      <c r="T208" s="323">
        <v>9</v>
      </c>
      <c r="U208" s="323">
        <v>9</v>
      </c>
      <c r="V208" s="323">
        <v>22.000000000000004</v>
      </c>
      <c r="W208" s="323">
        <v>30</v>
      </c>
      <c r="X208" s="323">
        <v>57</v>
      </c>
      <c r="Y208" s="323">
        <v>57</v>
      </c>
      <c r="Z208" s="325"/>
    </row>
    <row r="209" spans="1:26" x14ac:dyDescent="0.25">
      <c r="A209" s="323"/>
      <c r="B209" s="323" t="s">
        <v>531</v>
      </c>
      <c r="C209" s="323"/>
      <c r="D209" s="323" t="s">
        <v>397</v>
      </c>
      <c r="E209" s="323"/>
      <c r="F209" s="323">
        <v>18</v>
      </c>
      <c r="G209" s="323"/>
      <c r="H209" s="323">
        <v>39</v>
      </c>
      <c r="I209" s="323"/>
      <c r="J209" s="323">
        <v>33</v>
      </c>
      <c r="K209" s="323"/>
      <c r="L209" s="323">
        <v>27.999999999999996</v>
      </c>
      <c r="M209" s="323"/>
      <c r="N209" s="323">
        <v>84</v>
      </c>
      <c r="O209" s="323"/>
      <c r="P209" s="323">
        <v>40</v>
      </c>
      <c r="Q209" s="324"/>
      <c r="R209" s="323">
        <v>0</v>
      </c>
      <c r="S209" s="323">
        <v>0</v>
      </c>
      <c r="T209" s="323">
        <v>6</v>
      </c>
      <c r="U209" s="323">
        <v>6</v>
      </c>
      <c r="V209" s="323">
        <v>17</v>
      </c>
      <c r="W209" s="323">
        <v>22.000000000000004</v>
      </c>
      <c r="X209" s="323">
        <v>33</v>
      </c>
      <c r="Y209" s="323">
        <v>39</v>
      </c>
      <c r="Z209" s="325"/>
    </row>
    <row r="210" spans="1:26" x14ac:dyDescent="0.25">
      <c r="A210" s="323"/>
      <c r="B210" s="323" t="s">
        <v>410</v>
      </c>
      <c r="C210" s="323"/>
      <c r="D210" s="323" t="s">
        <v>397</v>
      </c>
      <c r="E210" s="323"/>
      <c r="F210" s="323">
        <v>31</v>
      </c>
      <c r="G210" s="323"/>
      <c r="H210" s="323">
        <v>65</v>
      </c>
      <c r="I210" s="323"/>
      <c r="J210" s="323">
        <v>26</v>
      </c>
      <c r="K210" s="323"/>
      <c r="L210" s="323">
        <v>10</v>
      </c>
      <c r="M210" s="323"/>
      <c r="N210" s="323">
        <v>76</v>
      </c>
      <c r="O210" s="323"/>
      <c r="P210" s="323">
        <v>50</v>
      </c>
      <c r="Q210" s="324"/>
      <c r="R210" s="323">
        <v>0</v>
      </c>
      <c r="S210" s="323">
        <v>0</v>
      </c>
      <c r="T210" s="323">
        <v>6</v>
      </c>
      <c r="U210" s="323">
        <v>13</v>
      </c>
      <c r="V210" s="323">
        <v>29</v>
      </c>
      <c r="W210" s="323">
        <v>39</v>
      </c>
      <c r="X210" s="323">
        <v>48</v>
      </c>
      <c r="Y210" s="323">
        <v>65</v>
      </c>
      <c r="Z210" s="325"/>
    </row>
    <row r="211" spans="1:26" x14ac:dyDescent="0.25">
      <c r="A211" s="323"/>
      <c r="B211" s="323" t="s">
        <v>396</v>
      </c>
      <c r="C211" s="323"/>
      <c r="D211" s="323" t="s">
        <v>532</v>
      </c>
      <c r="E211" s="323"/>
      <c r="F211" s="323">
        <v>27.999999999999996</v>
      </c>
      <c r="G211" s="323"/>
      <c r="H211" s="323">
        <v>64</v>
      </c>
      <c r="I211" s="323"/>
      <c r="J211" s="323">
        <v>21</v>
      </c>
      <c r="K211" s="323"/>
      <c r="L211" s="323">
        <v>14</v>
      </c>
      <c r="M211" s="323"/>
      <c r="N211" s="323">
        <v>64</v>
      </c>
      <c r="O211" s="323"/>
      <c r="P211" s="323">
        <v>48</v>
      </c>
      <c r="Q211" s="324"/>
      <c r="R211" s="323">
        <v>0</v>
      </c>
      <c r="S211" s="323">
        <v>0</v>
      </c>
      <c r="T211" s="323">
        <v>4</v>
      </c>
      <c r="U211" s="323">
        <v>29</v>
      </c>
      <c r="V211" s="323">
        <v>43</v>
      </c>
      <c r="W211" s="323">
        <v>50</v>
      </c>
      <c r="X211" s="323">
        <v>64</v>
      </c>
      <c r="Y211" s="323"/>
    </row>
    <row r="212" spans="1:26" x14ac:dyDescent="0.25">
      <c r="A212" s="323"/>
      <c r="B212" s="323" t="s">
        <v>398</v>
      </c>
      <c r="C212" s="323"/>
      <c r="D212" s="323" t="s">
        <v>533</v>
      </c>
      <c r="E212" s="323"/>
      <c r="F212" s="323">
        <v>22.000000000000004</v>
      </c>
      <c r="G212" s="323"/>
      <c r="H212" s="323">
        <v>40.999999999999993</v>
      </c>
      <c r="I212" s="323"/>
      <c r="J212" s="323">
        <v>22.999999999999996</v>
      </c>
      <c r="K212" s="323"/>
      <c r="L212" s="323">
        <v>36</v>
      </c>
      <c r="M212" s="323"/>
      <c r="N212" s="323">
        <v>64</v>
      </c>
      <c r="O212" s="323"/>
      <c r="P212" s="323">
        <v>26</v>
      </c>
      <c r="Q212" s="324"/>
      <c r="R212" s="323">
        <v>0</v>
      </c>
      <c r="S212" s="323">
        <v>5</v>
      </c>
      <c r="T212" s="323">
        <v>9</v>
      </c>
      <c r="U212" s="323">
        <v>18</v>
      </c>
      <c r="V212" s="323">
        <v>32</v>
      </c>
      <c r="W212" s="323">
        <v>40.999999999999993</v>
      </c>
      <c r="X212" s="323"/>
      <c r="Y212" s="323"/>
    </row>
    <row r="213" spans="1:26" x14ac:dyDescent="0.25">
      <c r="A213" s="323"/>
      <c r="B213" s="323" t="s">
        <v>399</v>
      </c>
      <c r="C213" s="323"/>
      <c r="D213" s="323" t="s">
        <v>534</v>
      </c>
      <c r="E213" s="323"/>
      <c r="F213" s="323">
        <v>30</v>
      </c>
      <c r="G213" s="323"/>
      <c r="H213" s="323">
        <v>27.000000000000004</v>
      </c>
      <c r="I213" s="323"/>
      <c r="J213" s="323">
        <v>13</v>
      </c>
      <c r="K213" s="323"/>
      <c r="L213" s="323">
        <v>60</v>
      </c>
      <c r="M213" s="323"/>
      <c r="N213" s="323">
        <v>48</v>
      </c>
      <c r="O213" s="323"/>
      <c r="P213" s="323">
        <v>40</v>
      </c>
      <c r="Q213" s="324"/>
      <c r="R213" s="323">
        <v>0</v>
      </c>
      <c r="S213" s="323">
        <v>3</v>
      </c>
      <c r="T213" s="323">
        <v>17</v>
      </c>
      <c r="U213" s="323">
        <v>20</v>
      </c>
      <c r="V213" s="323">
        <v>27.000000000000004</v>
      </c>
      <c r="W213" s="323"/>
      <c r="X213" s="323"/>
      <c r="Y213" s="323"/>
    </row>
    <row r="214" spans="1:26" x14ac:dyDescent="0.25">
      <c r="A214" s="323"/>
      <c r="B214" s="323" t="s">
        <v>400</v>
      </c>
      <c r="C214" s="323"/>
      <c r="D214" s="323" t="s">
        <v>535</v>
      </c>
      <c r="E214" s="323"/>
      <c r="F214" s="323">
        <v>27.999999999999996</v>
      </c>
      <c r="G214" s="323"/>
      <c r="H214" s="323">
        <v>29</v>
      </c>
      <c r="I214" s="323"/>
      <c r="J214" s="323">
        <v>21</v>
      </c>
      <c r="K214" s="323"/>
      <c r="L214" s="323">
        <v>50</v>
      </c>
      <c r="M214" s="323"/>
      <c r="N214" s="323">
        <v>58</v>
      </c>
      <c r="O214" s="323"/>
      <c r="P214" s="323">
        <v>39</v>
      </c>
      <c r="Q214" s="324"/>
      <c r="R214" s="323">
        <v>0</v>
      </c>
      <c r="S214" s="323">
        <v>0</v>
      </c>
      <c r="T214" s="323">
        <v>7</v>
      </c>
      <c r="U214" s="323">
        <v>29</v>
      </c>
      <c r="V214" s="323"/>
      <c r="W214" s="323"/>
      <c r="X214" s="323"/>
      <c r="Y214" s="323"/>
    </row>
    <row r="215" spans="1:26" x14ac:dyDescent="0.25">
      <c r="A215" s="323"/>
      <c r="B215" s="323" t="s">
        <v>401</v>
      </c>
      <c r="C215" s="323"/>
      <c r="D215" s="323" t="s">
        <v>402</v>
      </c>
      <c r="E215" s="323"/>
      <c r="F215" s="323">
        <v>19</v>
      </c>
      <c r="G215" s="323"/>
      <c r="H215" s="323">
        <v>5</v>
      </c>
      <c r="I215" s="323"/>
      <c r="J215" s="323">
        <v>16</v>
      </c>
      <c r="K215" s="323"/>
      <c r="L215" s="323">
        <v>79</v>
      </c>
      <c r="M215" s="323"/>
      <c r="N215" s="323">
        <v>48</v>
      </c>
      <c r="O215" s="323"/>
      <c r="P215" s="323">
        <v>21</v>
      </c>
      <c r="Q215" s="324"/>
      <c r="R215" s="323">
        <v>0</v>
      </c>
      <c r="S215" s="323">
        <v>0</v>
      </c>
      <c r="T215" s="323">
        <v>5</v>
      </c>
      <c r="U215" s="323"/>
      <c r="V215" s="323"/>
      <c r="W215" s="323"/>
      <c r="X215" s="323"/>
      <c r="Y215" s="323"/>
    </row>
    <row r="216" spans="1:26" x14ac:dyDescent="0.25">
      <c r="A216" s="323"/>
      <c r="B216" s="323" t="s">
        <v>403</v>
      </c>
      <c r="C216" s="323"/>
      <c r="D216" s="323" t="s">
        <v>404</v>
      </c>
      <c r="E216" s="323"/>
      <c r="F216" s="323">
        <v>38</v>
      </c>
      <c r="G216" s="323"/>
      <c r="H216" s="323">
        <v>0</v>
      </c>
      <c r="I216" s="323"/>
      <c r="J216" s="323">
        <v>21</v>
      </c>
      <c r="K216" s="323"/>
      <c r="L216" s="323">
        <v>79</v>
      </c>
      <c r="M216" s="323"/>
      <c r="N216" s="323"/>
      <c r="O216" s="323"/>
      <c r="P216" s="323">
        <v>20</v>
      </c>
      <c r="Q216" s="324"/>
      <c r="R216" s="323">
        <v>0</v>
      </c>
      <c r="S216" s="323">
        <v>0</v>
      </c>
      <c r="T216" s="323"/>
      <c r="U216" s="323"/>
      <c r="V216" s="323"/>
      <c r="W216" s="323"/>
      <c r="X216" s="323"/>
      <c r="Y216" s="323"/>
    </row>
    <row r="217" spans="1:26" x14ac:dyDescent="0.25">
      <c r="A217" s="323"/>
      <c r="B217" s="323" t="s">
        <v>405</v>
      </c>
      <c r="C217" s="323"/>
      <c r="D217" s="323" t="s">
        <v>406</v>
      </c>
      <c r="E217" s="323"/>
      <c r="F217" s="323">
        <v>29</v>
      </c>
      <c r="G217" s="323"/>
      <c r="H217" s="323">
        <v>0</v>
      </c>
      <c r="I217" s="323"/>
      <c r="J217" s="323">
        <v>14</v>
      </c>
      <c r="K217" s="323"/>
      <c r="L217" s="323">
        <v>86</v>
      </c>
      <c r="M217" s="323"/>
      <c r="N217" s="323"/>
      <c r="O217" s="323"/>
      <c r="P217" s="323">
        <v>19</v>
      </c>
      <c r="Q217" s="324"/>
      <c r="R217" s="323">
        <v>0</v>
      </c>
      <c r="S217" s="323"/>
      <c r="T217" s="323"/>
      <c r="U217" s="323"/>
      <c r="V217" s="323"/>
      <c r="W217" s="323"/>
      <c r="X217" s="323"/>
      <c r="Y217" s="323"/>
    </row>
    <row r="218" spans="1:26" x14ac:dyDescent="0.25">
      <c r="A218" s="323"/>
      <c r="B218" s="323" t="s">
        <v>407</v>
      </c>
      <c r="C218" s="323"/>
      <c r="D218" s="323" t="s">
        <v>408</v>
      </c>
      <c r="E218" s="323"/>
      <c r="F218" s="323">
        <v>27.000000000000004</v>
      </c>
      <c r="G218" s="323"/>
      <c r="H218" s="323">
        <v>0</v>
      </c>
      <c r="I218" s="323"/>
      <c r="J218" s="323">
        <v>11</v>
      </c>
      <c r="K218" s="323"/>
      <c r="L218" s="323">
        <v>89</v>
      </c>
      <c r="M218" s="323"/>
      <c r="N218" s="323"/>
      <c r="O218" s="323"/>
      <c r="P218" s="323">
        <v>7</v>
      </c>
      <c r="Q218" s="324"/>
      <c r="R218" s="323"/>
      <c r="S218" s="323"/>
      <c r="T218" s="323"/>
      <c r="U218" s="323"/>
      <c r="V218" s="323"/>
      <c r="W218" s="323"/>
      <c r="X218" s="323"/>
      <c r="Y218" s="323"/>
    </row>
    <row r="219" spans="1:26" x14ac:dyDescent="0.25">
      <c r="A219" s="315"/>
      <c r="Q219" s="316"/>
    </row>
    <row r="220" spans="1:26" ht="14.5" x14ac:dyDescent="0.35">
      <c r="A220" s="321" t="s">
        <v>123</v>
      </c>
      <c r="Q220" s="316"/>
    </row>
    <row r="221" spans="1:26" x14ac:dyDescent="0.25">
      <c r="A221" s="315" t="s">
        <v>440</v>
      </c>
      <c r="B221" s="315" t="s">
        <v>529</v>
      </c>
      <c r="D221" s="315" t="s">
        <v>397</v>
      </c>
      <c r="F221" s="315">
        <v>3</v>
      </c>
      <c r="H221" s="315">
        <v>100</v>
      </c>
      <c r="J221" s="315">
        <v>0</v>
      </c>
      <c r="L221" s="315">
        <v>0</v>
      </c>
      <c r="N221" s="315">
        <v>55.999999999999993</v>
      </c>
      <c r="Q221" s="316"/>
      <c r="R221" s="315">
        <v>0</v>
      </c>
      <c r="S221" s="315">
        <v>0</v>
      </c>
      <c r="T221" s="315">
        <v>33</v>
      </c>
      <c r="U221" s="315">
        <v>67</v>
      </c>
      <c r="V221" s="315">
        <v>100</v>
      </c>
      <c r="W221" s="315">
        <v>100</v>
      </c>
      <c r="X221" s="315">
        <v>100</v>
      </c>
      <c r="Y221" s="315">
        <v>100</v>
      </c>
    </row>
    <row r="222" spans="1:26" x14ac:dyDescent="0.25">
      <c r="A222" s="315" t="s">
        <v>440</v>
      </c>
      <c r="B222" s="315" t="s">
        <v>530</v>
      </c>
      <c r="D222" s="315" t="s">
        <v>397</v>
      </c>
      <c r="F222" s="315">
        <v>4</v>
      </c>
      <c r="H222" s="315">
        <v>75</v>
      </c>
      <c r="J222" s="315">
        <v>25</v>
      </c>
      <c r="L222" s="315">
        <v>0</v>
      </c>
      <c r="N222" s="315">
        <v>72</v>
      </c>
      <c r="P222" s="315">
        <v>20</v>
      </c>
      <c r="Q222" s="316"/>
      <c r="R222" s="315">
        <v>0</v>
      </c>
      <c r="S222" s="315">
        <v>0</v>
      </c>
      <c r="T222" s="315">
        <v>0</v>
      </c>
      <c r="U222" s="315">
        <v>0</v>
      </c>
      <c r="V222" s="315">
        <v>50</v>
      </c>
      <c r="W222" s="315">
        <v>75</v>
      </c>
      <c r="X222" s="315">
        <v>75</v>
      </c>
      <c r="Y222" s="315">
        <v>75</v>
      </c>
    </row>
    <row r="223" spans="1:26" x14ac:dyDescent="0.25">
      <c r="A223" s="315" t="s">
        <v>440</v>
      </c>
      <c r="B223" s="315" t="s">
        <v>531</v>
      </c>
      <c r="D223" s="315" t="s">
        <v>397</v>
      </c>
      <c r="F223" s="315">
        <v>3</v>
      </c>
      <c r="H223" s="315">
        <v>100</v>
      </c>
      <c r="J223" s="315">
        <v>0</v>
      </c>
      <c r="L223" s="315">
        <v>0</v>
      </c>
      <c r="N223" s="315">
        <v>68</v>
      </c>
      <c r="Q223" s="316"/>
      <c r="R223" s="315">
        <v>0</v>
      </c>
      <c r="S223" s="315">
        <v>0</v>
      </c>
      <c r="T223" s="315">
        <v>0</v>
      </c>
      <c r="U223" s="315">
        <v>33</v>
      </c>
      <c r="V223" s="315">
        <v>67</v>
      </c>
      <c r="W223" s="315">
        <v>67</v>
      </c>
      <c r="X223" s="315">
        <v>67</v>
      </c>
      <c r="Y223" s="315">
        <v>100</v>
      </c>
    </row>
    <row r="224" spans="1:26" x14ac:dyDescent="0.25">
      <c r="A224" s="315" t="s">
        <v>440</v>
      </c>
      <c r="B224" s="315" t="s">
        <v>410</v>
      </c>
      <c r="D224" s="315" t="s">
        <v>397</v>
      </c>
      <c r="F224" s="315">
        <v>4</v>
      </c>
      <c r="H224" s="315">
        <v>75</v>
      </c>
      <c r="J224" s="315">
        <v>25</v>
      </c>
      <c r="L224" s="315">
        <v>0</v>
      </c>
      <c r="N224" s="315">
        <v>48</v>
      </c>
      <c r="P224" s="315">
        <v>24</v>
      </c>
      <c r="Q224" s="316"/>
      <c r="R224" s="315">
        <v>0</v>
      </c>
      <c r="S224" s="315">
        <v>0</v>
      </c>
      <c r="T224" s="315">
        <v>50</v>
      </c>
      <c r="U224" s="315">
        <v>50</v>
      </c>
      <c r="V224" s="315">
        <v>50</v>
      </c>
      <c r="W224" s="315">
        <v>75</v>
      </c>
      <c r="X224" s="315">
        <v>75</v>
      </c>
      <c r="Y224" s="315">
        <v>75</v>
      </c>
    </row>
    <row r="225" spans="1:26" x14ac:dyDescent="0.25">
      <c r="A225" s="315" t="s">
        <v>440</v>
      </c>
      <c r="B225" s="315" t="s">
        <v>398</v>
      </c>
      <c r="D225" s="315" t="s">
        <v>533</v>
      </c>
      <c r="F225" s="315">
        <v>3</v>
      </c>
      <c r="H225" s="315">
        <v>100</v>
      </c>
      <c r="J225" s="315">
        <v>0</v>
      </c>
      <c r="L225" s="315">
        <v>0</v>
      </c>
      <c r="N225" s="315">
        <v>48</v>
      </c>
      <c r="Q225" s="316"/>
      <c r="R225" s="315">
        <v>0</v>
      </c>
      <c r="S225" s="315">
        <v>0</v>
      </c>
      <c r="T225" s="315">
        <v>67</v>
      </c>
      <c r="U225" s="315">
        <v>100</v>
      </c>
      <c r="V225" s="315">
        <v>100</v>
      </c>
      <c r="W225" s="315">
        <v>100</v>
      </c>
    </row>
    <row r="226" spans="1:26" x14ac:dyDescent="0.25">
      <c r="A226" s="315" t="s">
        <v>440</v>
      </c>
      <c r="B226" s="315" t="s">
        <v>399</v>
      </c>
      <c r="D226" s="315" t="s">
        <v>534</v>
      </c>
      <c r="F226" s="315">
        <v>6</v>
      </c>
      <c r="H226" s="315">
        <v>33</v>
      </c>
      <c r="J226" s="315">
        <v>17</v>
      </c>
      <c r="L226" s="315">
        <v>50</v>
      </c>
      <c r="N226" s="315">
        <v>54.000000000000007</v>
      </c>
      <c r="P226" s="315">
        <v>27.999999999999996</v>
      </c>
      <c r="Q226" s="316"/>
      <c r="R226" s="315">
        <v>0</v>
      </c>
      <c r="S226" s="315">
        <v>0</v>
      </c>
      <c r="T226" s="315">
        <v>17</v>
      </c>
      <c r="U226" s="315">
        <v>33</v>
      </c>
      <c r="V226" s="315">
        <v>33</v>
      </c>
    </row>
    <row r="227" spans="1:26" x14ac:dyDescent="0.25">
      <c r="A227" s="315" t="s">
        <v>440</v>
      </c>
      <c r="B227" s="315" t="s">
        <v>400</v>
      </c>
      <c r="D227" s="315" t="s">
        <v>535</v>
      </c>
      <c r="F227" s="315">
        <v>4</v>
      </c>
      <c r="H227" s="315">
        <v>50</v>
      </c>
      <c r="J227" s="315">
        <v>0</v>
      </c>
      <c r="L227" s="315">
        <v>50</v>
      </c>
      <c r="N227" s="315">
        <v>50</v>
      </c>
      <c r="Q227" s="316"/>
      <c r="R227" s="315">
        <v>0</v>
      </c>
      <c r="S227" s="315">
        <v>0</v>
      </c>
      <c r="T227" s="315">
        <v>25</v>
      </c>
      <c r="U227" s="315">
        <v>50</v>
      </c>
    </row>
    <row r="228" spans="1:26" x14ac:dyDescent="0.25">
      <c r="A228" s="315" t="s">
        <v>440</v>
      </c>
      <c r="B228" s="315" t="s">
        <v>401</v>
      </c>
      <c r="D228" s="315" t="s">
        <v>402</v>
      </c>
      <c r="F228" s="315">
        <v>7</v>
      </c>
      <c r="H228" s="315">
        <v>0</v>
      </c>
      <c r="J228" s="315">
        <v>29</v>
      </c>
      <c r="L228" s="315">
        <v>71</v>
      </c>
      <c r="P228" s="315">
        <v>27.999999999999996</v>
      </c>
      <c r="Q228" s="316"/>
      <c r="R228" s="315">
        <v>0</v>
      </c>
      <c r="S228" s="315">
        <v>0</v>
      </c>
      <c r="T228" s="315">
        <v>0</v>
      </c>
    </row>
    <row r="229" spans="1:26" x14ac:dyDescent="0.25">
      <c r="A229" s="315" t="s">
        <v>440</v>
      </c>
      <c r="B229" s="315" t="s">
        <v>403</v>
      </c>
      <c r="D229" s="315" t="s">
        <v>404</v>
      </c>
      <c r="F229" s="315">
        <v>2</v>
      </c>
      <c r="H229" s="315">
        <v>0</v>
      </c>
      <c r="J229" s="315">
        <v>0</v>
      </c>
      <c r="L229" s="315">
        <v>100</v>
      </c>
      <c r="Q229" s="316"/>
      <c r="R229" s="315">
        <v>0</v>
      </c>
      <c r="S229" s="315">
        <v>0</v>
      </c>
    </row>
    <row r="230" spans="1:26" x14ac:dyDescent="0.25">
      <c r="A230" s="315" t="s">
        <v>440</v>
      </c>
      <c r="B230" s="315" t="s">
        <v>405</v>
      </c>
      <c r="D230" s="315" t="s">
        <v>406</v>
      </c>
      <c r="F230" s="315">
        <v>1</v>
      </c>
      <c r="H230" s="315">
        <v>0</v>
      </c>
      <c r="J230" s="315">
        <v>0</v>
      </c>
      <c r="L230" s="315">
        <v>100</v>
      </c>
      <c r="Q230" s="316"/>
      <c r="R230" s="315">
        <v>0</v>
      </c>
    </row>
    <row r="231" spans="1:26" x14ac:dyDescent="0.25">
      <c r="A231" s="315" t="s">
        <v>440</v>
      </c>
      <c r="B231" s="315" t="s">
        <v>407</v>
      </c>
      <c r="D231" s="315" t="s">
        <v>408</v>
      </c>
      <c r="F231" s="315">
        <v>3</v>
      </c>
      <c r="H231" s="315">
        <v>0</v>
      </c>
      <c r="J231" s="315">
        <v>33</v>
      </c>
      <c r="L231" s="315">
        <v>67</v>
      </c>
      <c r="P231" s="315">
        <v>8</v>
      </c>
      <c r="Q231" s="316"/>
    </row>
    <row r="232" spans="1:26" x14ac:dyDescent="0.25">
      <c r="A232" s="315"/>
      <c r="Q232" s="316"/>
    </row>
    <row r="233" spans="1:26" x14ac:dyDescent="0.25">
      <c r="A233" s="315" t="s">
        <v>545</v>
      </c>
      <c r="B233" s="315" t="s">
        <v>396</v>
      </c>
      <c r="D233" s="315" t="s">
        <v>532</v>
      </c>
      <c r="F233" s="315">
        <v>2</v>
      </c>
      <c r="H233" s="315">
        <v>50</v>
      </c>
      <c r="J233" s="315">
        <v>50</v>
      </c>
      <c r="L233" s="315">
        <v>0</v>
      </c>
      <c r="N233" s="315">
        <v>91.999999999999986</v>
      </c>
      <c r="P233" s="315">
        <v>68</v>
      </c>
      <c r="Q233" s="316"/>
      <c r="R233" s="315">
        <v>0</v>
      </c>
      <c r="S233" s="315">
        <v>0</v>
      </c>
      <c r="T233" s="315">
        <v>0</v>
      </c>
      <c r="U233" s="315">
        <v>0</v>
      </c>
      <c r="V233" s="315">
        <v>0</v>
      </c>
      <c r="W233" s="315">
        <v>0</v>
      </c>
      <c r="X233" s="315">
        <v>50</v>
      </c>
    </row>
    <row r="234" spans="1:26" x14ac:dyDescent="0.25">
      <c r="A234" s="315" t="s">
        <v>545</v>
      </c>
      <c r="B234" s="315" t="s">
        <v>399</v>
      </c>
      <c r="D234" s="315" t="s">
        <v>534</v>
      </c>
      <c r="F234" s="315">
        <v>1</v>
      </c>
      <c r="H234" s="315">
        <v>100</v>
      </c>
      <c r="J234" s="315">
        <v>0</v>
      </c>
      <c r="L234" s="315">
        <v>0</v>
      </c>
      <c r="N234" s="315">
        <v>60</v>
      </c>
      <c r="Q234" s="316"/>
      <c r="R234" s="315">
        <v>0</v>
      </c>
      <c r="S234" s="315">
        <v>0</v>
      </c>
      <c r="T234" s="315">
        <v>0</v>
      </c>
      <c r="U234" s="315">
        <v>100</v>
      </c>
      <c r="V234" s="315">
        <v>100</v>
      </c>
    </row>
    <row r="235" spans="1:26" x14ac:dyDescent="0.25">
      <c r="A235" s="315" t="s">
        <v>545</v>
      </c>
      <c r="B235" s="315" t="s">
        <v>400</v>
      </c>
      <c r="D235" s="315" t="s">
        <v>535</v>
      </c>
      <c r="F235" s="315">
        <v>1</v>
      </c>
      <c r="H235" s="315">
        <v>100</v>
      </c>
      <c r="J235" s="315">
        <v>0</v>
      </c>
      <c r="L235" s="315">
        <v>0</v>
      </c>
      <c r="N235" s="315">
        <v>36</v>
      </c>
      <c r="Q235" s="316"/>
      <c r="R235" s="315">
        <v>0</v>
      </c>
      <c r="S235" s="315">
        <v>100</v>
      </c>
      <c r="T235" s="315">
        <v>100</v>
      </c>
      <c r="U235" s="315">
        <v>100</v>
      </c>
    </row>
    <row r="236" spans="1:26" x14ac:dyDescent="0.25">
      <c r="A236" s="315"/>
      <c r="Q236" s="316"/>
    </row>
    <row r="237" spans="1:26" x14ac:dyDescent="0.25">
      <c r="A237" s="322" t="s">
        <v>416</v>
      </c>
      <c r="B237" s="323" t="s">
        <v>529</v>
      </c>
      <c r="C237" s="323"/>
      <c r="D237" s="323" t="s">
        <v>397</v>
      </c>
      <c r="E237" s="323"/>
      <c r="F237" s="323">
        <v>3</v>
      </c>
      <c r="G237" s="323"/>
      <c r="H237" s="323">
        <v>100</v>
      </c>
      <c r="I237" s="323"/>
      <c r="J237" s="323">
        <v>0</v>
      </c>
      <c r="K237" s="323"/>
      <c r="L237" s="323">
        <v>0</v>
      </c>
      <c r="M237" s="323"/>
      <c r="N237" s="323">
        <v>55.999999999999993</v>
      </c>
      <c r="O237" s="323"/>
      <c r="P237" s="323"/>
      <c r="Q237" s="324"/>
      <c r="R237" s="323">
        <v>0</v>
      </c>
      <c r="S237" s="323">
        <v>0</v>
      </c>
      <c r="T237" s="323">
        <v>33</v>
      </c>
      <c r="U237" s="323">
        <v>67</v>
      </c>
      <c r="V237" s="323">
        <v>100</v>
      </c>
      <c r="W237" s="323">
        <v>100</v>
      </c>
      <c r="X237" s="323">
        <v>100</v>
      </c>
      <c r="Y237" s="323">
        <v>100</v>
      </c>
      <c r="Z237" s="325"/>
    </row>
    <row r="238" spans="1:26" x14ac:dyDescent="0.25">
      <c r="A238" s="323"/>
      <c r="B238" s="323" t="s">
        <v>530</v>
      </c>
      <c r="C238" s="323"/>
      <c r="D238" s="323" t="s">
        <v>397</v>
      </c>
      <c r="E238" s="323"/>
      <c r="F238" s="323">
        <v>4</v>
      </c>
      <c r="G238" s="323"/>
      <c r="H238" s="323">
        <v>75</v>
      </c>
      <c r="I238" s="323"/>
      <c r="J238" s="323">
        <v>25</v>
      </c>
      <c r="K238" s="323"/>
      <c r="L238" s="323">
        <v>0</v>
      </c>
      <c r="M238" s="323"/>
      <c r="N238" s="323">
        <v>72</v>
      </c>
      <c r="O238" s="323"/>
      <c r="P238" s="323">
        <v>20</v>
      </c>
      <c r="Q238" s="324"/>
      <c r="R238" s="323">
        <v>0</v>
      </c>
      <c r="S238" s="323">
        <v>0</v>
      </c>
      <c r="T238" s="323">
        <v>0</v>
      </c>
      <c r="U238" s="323">
        <v>0</v>
      </c>
      <c r="V238" s="323">
        <v>50</v>
      </c>
      <c r="W238" s="323">
        <v>75</v>
      </c>
      <c r="X238" s="323">
        <v>75</v>
      </c>
      <c r="Y238" s="323">
        <v>75</v>
      </c>
      <c r="Z238" s="325"/>
    </row>
    <row r="239" spans="1:26" x14ac:dyDescent="0.25">
      <c r="A239" s="323"/>
      <c r="B239" s="323" t="s">
        <v>531</v>
      </c>
      <c r="C239" s="323"/>
      <c r="D239" s="323" t="s">
        <v>397</v>
      </c>
      <c r="E239" s="323"/>
      <c r="F239" s="323">
        <v>3</v>
      </c>
      <c r="G239" s="323"/>
      <c r="H239" s="323">
        <v>100</v>
      </c>
      <c r="I239" s="323"/>
      <c r="J239" s="323">
        <v>0</v>
      </c>
      <c r="K239" s="323"/>
      <c r="L239" s="323">
        <v>0</v>
      </c>
      <c r="M239" s="323"/>
      <c r="N239" s="323">
        <v>68</v>
      </c>
      <c r="O239" s="323"/>
      <c r="P239" s="323"/>
      <c r="Q239" s="324"/>
      <c r="R239" s="323">
        <v>0</v>
      </c>
      <c r="S239" s="323">
        <v>0</v>
      </c>
      <c r="T239" s="323">
        <v>0</v>
      </c>
      <c r="U239" s="323">
        <v>33</v>
      </c>
      <c r="V239" s="323">
        <v>67</v>
      </c>
      <c r="W239" s="323">
        <v>67</v>
      </c>
      <c r="X239" s="323">
        <v>67</v>
      </c>
      <c r="Y239" s="323">
        <v>100</v>
      </c>
      <c r="Z239" s="325"/>
    </row>
    <row r="240" spans="1:26" x14ac:dyDescent="0.25">
      <c r="A240" s="323"/>
      <c r="B240" s="323" t="s">
        <v>410</v>
      </c>
      <c r="C240" s="323"/>
      <c r="D240" s="323" t="s">
        <v>397</v>
      </c>
      <c r="E240" s="323"/>
      <c r="F240" s="323">
        <v>4</v>
      </c>
      <c r="G240" s="323"/>
      <c r="H240" s="323">
        <v>75</v>
      </c>
      <c r="I240" s="323"/>
      <c r="J240" s="323">
        <v>25</v>
      </c>
      <c r="K240" s="323"/>
      <c r="L240" s="323">
        <v>0</v>
      </c>
      <c r="M240" s="323"/>
      <c r="N240" s="323">
        <v>48</v>
      </c>
      <c r="O240" s="323"/>
      <c r="P240" s="323">
        <v>24</v>
      </c>
      <c r="Q240" s="324"/>
      <c r="R240" s="323">
        <v>0</v>
      </c>
      <c r="S240" s="323">
        <v>0</v>
      </c>
      <c r="T240" s="323">
        <v>50</v>
      </c>
      <c r="U240" s="323">
        <v>50</v>
      </c>
      <c r="V240" s="323">
        <v>50</v>
      </c>
      <c r="W240" s="323">
        <v>75</v>
      </c>
      <c r="X240" s="323">
        <v>75</v>
      </c>
      <c r="Y240" s="323">
        <v>75</v>
      </c>
      <c r="Z240" s="325"/>
    </row>
    <row r="241" spans="1:26" x14ac:dyDescent="0.25">
      <c r="A241" s="323"/>
      <c r="B241" s="323" t="s">
        <v>396</v>
      </c>
      <c r="C241" s="323"/>
      <c r="D241" s="323" t="s">
        <v>532</v>
      </c>
      <c r="E241" s="323"/>
      <c r="F241" s="323">
        <v>2</v>
      </c>
      <c r="G241" s="323"/>
      <c r="H241" s="323">
        <v>50</v>
      </c>
      <c r="I241" s="323"/>
      <c r="J241" s="323">
        <v>50</v>
      </c>
      <c r="K241" s="323"/>
      <c r="L241" s="323">
        <v>0</v>
      </c>
      <c r="M241" s="323"/>
      <c r="N241" s="323">
        <v>91.999999999999986</v>
      </c>
      <c r="O241" s="323"/>
      <c r="P241" s="323">
        <v>68</v>
      </c>
      <c r="Q241" s="324"/>
      <c r="R241" s="323">
        <v>0</v>
      </c>
      <c r="S241" s="323">
        <v>0</v>
      </c>
      <c r="T241" s="323">
        <v>0</v>
      </c>
      <c r="U241" s="323">
        <v>0</v>
      </c>
      <c r="V241" s="323">
        <v>0</v>
      </c>
      <c r="W241" s="323">
        <v>0</v>
      </c>
      <c r="X241" s="323">
        <v>50</v>
      </c>
      <c r="Y241" s="323"/>
    </row>
    <row r="242" spans="1:26" x14ac:dyDescent="0.25">
      <c r="A242" s="323"/>
      <c r="B242" s="323" t="s">
        <v>398</v>
      </c>
      <c r="C242" s="323"/>
      <c r="D242" s="323" t="s">
        <v>533</v>
      </c>
      <c r="E242" s="323"/>
      <c r="F242" s="323">
        <v>3</v>
      </c>
      <c r="G242" s="323"/>
      <c r="H242" s="323">
        <v>100</v>
      </c>
      <c r="I242" s="323"/>
      <c r="J242" s="323">
        <v>0</v>
      </c>
      <c r="K242" s="323"/>
      <c r="L242" s="323">
        <v>0</v>
      </c>
      <c r="M242" s="323"/>
      <c r="N242" s="323">
        <v>48</v>
      </c>
      <c r="O242" s="323"/>
      <c r="P242" s="323"/>
      <c r="Q242" s="324"/>
      <c r="R242" s="323">
        <v>0</v>
      </c>
      <c r="S242" s="323">
        <v>0</v>
      </c>
      <c r="T242" s="323">
        <v>67</v>
      </c>
      <c r="U242" s="323">
        <v>100</v>
      </c>
      <c r="V242" s="323">
        <v>100</v>
      </c>
      <c r="W242" s="323">
        <v>100</v>
      </c>
      <c r="X242" s="323"/>
      <c r="Y242" s="323"/>
    </row>
    <row r="243" spans="1:26" x14ac:dyDescent="0.25">
      <c r="A243" s="323"/>
      <c r="B243" s="323" t="s">
        <v>399</v>
      </c>
      <c r="C243" s="323"/>
      <c r="D243" s="323" t="s">
        <v>534</v>
      </c>
      <c r="E243" s="323"/>
      <c r="F243" s="323">
        <v>7</v>
      </c>
      <c r="G243" s="323"/>
      <c r="H243" s="323">
        <v>43</v>
      </c>
      <c r="I243" s="323"/>
      <c r="J243" s="323">
        <v>14</v>
      </c>
      <c r="K243" s="323"/>
      <c r="L243" s="323">
        <v>43</v>
      </c>
      <c r="M243" s="323"/>
      <c r="N243" s="323">
        <v>60</v>
      </c>
      <c r="O243" s="323"/>
      <c r="P243" s="323">
        <v>27.999999999999996</v>
      </c>
      <c r="Q243" s="324"/>
      <c r="R243" s="323">
        <v>0</v>
      </c>
      <c r="S243" s="323">
        <v>0</v>
      </c>
      <c r="T243" s="323">
        <v>14</v>
      </c>
      <c r="U243" s="323">
        <v>43</v>
      </c>
      <c r="V243" s="323">
        <v>43</v>
      </c>
      <c r="W243" s="323"/>
      <c r="X243" s="323"/>
      <c r="Y243" s="323"/>
    </row>
    <row r="244" spans="1:26" x14ac:dyDescent="0.25">
      <c r="A244" s="323"/>
      <c r="B244" s="323" t="s">
        <v>400</v>
      </c>
      <c r="C244" s="323"/>
      <c r="D244" s="323" t="s">
        <v>535</v>
      </c>
      <c r="E244" s="323"/>
      <c r="F244" s="323">
        <v>5</v>
      </c>
      <c r="G244" s="323"/>
      <c r="H244" s="323">
        <v>60</v>
      </c>
      <c r="I244" s="323"/>
      <c r="J244" s="323">
        <v>0</v>
      </c>
      <c r="K244" s="323"/>
      <c r="L244" s="323">
        <v>40</v>
      </c>
      <c r="M244" s="323"/>
      <c r="N244" s="323">
        <v>48</v>
      </c>
      <c r="O244" s="323"/>
      <c r="P244" s="323"/>
      <c r="Q244" s="324"/>
      <c r="R244" s="323">
        <v>0</v>
      </c>
      <c r="S244" s="323">
        <v>20</v>
      </c>
      <c r="T244" s="323">
        <v>40</v>
      </c>
      <c r="U244" s="323">
        <v>60</v>
      </c>
      <c r="V244" s="323"/>
      <c r="W244" s="323"/>
      <c r="X244" s="323"/>
      <c r="Y244" s="323"/>
    </row>
    <row r="245" spans="1:26" x14ac:dyDescent="0.25">
      <c r="A245" s="323"/>
      <c r="B245" s="323" t="s">
        <v>401</v>
      </c>
      <c r="C245" s="323"/>
      <c r="D245" s="323" t="s">
        <v>402</v>
      </c>
      <c r="E245" s="323"/>
      <c r="F245" s="323">
        <v>7</v>
      </c>
      <c r="G245" s="323"/>
      <c r="H245" s="323">
        <v>0</v>
      </c>
      <c r="I245" s="323"/>
      <c r="J245" s="323">
        <v>29</v>
      </c>
      <c r="K245" s="323"/>
      <c r="L245" s="323">
        <v>71</v>
      </c>
      <c r="M245" s="323"/>
      <c r="N245" s="323"/>
      <c r="O245" s="323"/>
      <c r="P245" s="323">
        <v>27.999999999999996</v>
      </c>
      <c r="Q245" s="324"/>
      <c r="R245" s="323">
        <v>0</v>
      </c>
      <c r="S245" s="323">
        <v>0</v>
      </c>
      <c r="T245" s="323">
        <v>0</v>
      </c>
      <c r="U245" s="323"/>
      <c r="V245" s="323"/>
      <c r="W245" s="323"/>
      <c r="X245" s="323"/>
      <c r="Y245" s="323"/>
    </row>
    <row r="246" spans="1:26" x14ac:dyDescent="0.25">
      <c r="A246" s="323"/>
      <c r="B246" s="323" t="s">
        <v>403</v>
      </c>
      <c r="C246" s="323"/>
      <c r="D246" s="323" t="s">
        <v>404</v>
      </c>
      <c r="E246" s="323"/>
      <c r="F246" s="323">
        <v>2</v>
      </c>
      <c r="G246" s="323"/>
      <c r="H246" s="323">
        <v>0</v>
      </c>
      <c r="I246" s="323"/>
      <c r="J246" s="323">
        <v>0</v>
      </c>
      <c r="K246" s="323"/>
      <c r="L246" s="323">
        <v>100</v>
      </c>
      <c r="M246" s="323"/>
      <c r="N246" s="323"/>
      <c r="O246" s="323"/>
      <c r="P246" s="323"/>
      <c r="Q246" s="324"/>
      <c r="R246" s="323">
        <v>0</v>
      </c>
      <c r="S246" s="323">
        <v>0</v>
      </c>
      <c r="T246" s="323"/>
      <c r="U246" s="323"/>
      <c r="V246" s="323"/>
      <c r="W246" s="323"/>
      <c r="X246" s="323"/>
      <c r="Y246" s="323"/>
    </row>
    <row r="247" spans="1:26" x14ac:dyDescent="0.25">
      <c r="A247" s="323"/>
      <c r="B247" s="323" t="s">
        <v>405</v>
      </c>
      <c r="C247" s="323"/>
      <c r="D247" s="323" t="s">
        <v>406</v>
      </c>
      <c r="E247" s="323"/>
      <c r="F247" s="323">
        <v>1</v>
      </c>
      <c r="G247" s="323"/>
      <c r="H247" s="323">
        <v>0</v>
      </c>
      <c r="I247" s="323"/>
      <c r="J247" s="323">
        <v>0</v>
      </c>
      <c r="K247" s="323"/>
      <c r="L247" s="323">
        <v>100</v>
      </c>
      <c r="M247" s="323"/>
      <c r="N247" s="323"/>
      <c r="O247" s="323"/>
      <c r="P247" s="323"/>
      <c r="Q247" s="324"/>
      <c r="R247" s="323">
        <v>0</v>
      </c>
      <c r="S247" s="323"/>
      <c r="T247" s="323"/>
      <c r="U247" s="323"/>
      <c r="V247" s="323"/>
      <c r="W247" s="323"/>
      <c r="X247" s="323"/>
      <c r="Y247" s="323"/>
    </row>
    <row r="248" spans="1:26" x14ac:dyDescent="0.25">
      <c r="A248" s="323"/>
      <c r="B248" s="323" t="s">
        <v>407</v>
      </c>
      <c r="C248" s="323"/>
      <c r="D248" s="323" t="s">
        <v>408</v>
      </c>
      <c r="E248" s="323"/>
      <c r="F248" s="323">
        <v>3</v>
      </c>
      <c r="G248" s="323"/>
      <c r="H248" s="323">
        <v>0</v>
      </c>
      <c r="I248" s="323"/>
      <c r="J248" s="323">
        <v>33</v>
      </c>
      <c r="K248" s="323"/>
      <c r="L248" s="323">
        <v>67</v>
      </c>
      <c r="M248" s="323"/>
      <c r="N248" s="323"/>
      <c r="O248" s="323"/>
      <c r="P248" s="323">
        <v>8</v>
      </c>
      <c r="Q248" s="324"/>
      <c r="R248" s="323"/>
      <c r="S248" s="323"/>
      <c r="T248" s="323"/>
      <c r="U248" s="323"/>
      <c r="V248" s="323"/>
      <c r="W248" s="323"/>
      <c r="X248" s="323"/>
      <c r="Y248" s="323"/>
    </row>
    <row r="249" spans="1:26" x14ac:dyDescent="0.25">
      <c r="A249" s="315"/>
      <c r="Q249" s="316"/>
    </row>
    <row r="250" spans="1:26" ht="14.5" x14ac:dyDescent="0.35">
      <c r="A250" s="321" t="s">
        <v>227</v>
      </c>
      <c r="Q250" s="316"/>
    </row>
    <row r="251" spans="1:26" x14ac:dyDescent="0.25">
      <c r="A251" s="315" t="s">
        <v>442</v>
      </c>
      <c r="B251" s="315" t="s">
        <v>529</v>
      </c>
      <c r="D251" s="315" t="s">
        <v>397</v>
      </c>
      <c r="F251" s="315">
        <v>1</v>
      </c>
      <c r="H251" s="315">
        <v>100</v>
      </c>
      <c r="J251" s="315">
        <v>0</v>
      </c>
      <c r="L251" s="315">
        <v>0</v>
      </c>
      <c r="N251" s="315">
        <v>44.000000000000007</v>
      </c>
      <c r="Q251" s="316"/>
      <c r="R251" s="315">
        <v>0</v>
      </c>
      <c r="S251" s="315">
        <v>0</v>
      </c>
      <c r="T251" s="315">
        <v>100</v>
      </c>
      <c r="U251" s="315">
        <v>100</v>
      </c>
      <c r="V251" s="315">
        <v>100</v>
      </c>
      <c r="W251" s="315">
        <v>100</v>
      </c>
      <c r="X251" s="315">
        <v>100</v>
      </c>
      <c r="Y251" s="315">
        <v>100</v>
      </c>
    </row>
    <row r="252" spans="1:26" x14ac:dyDescent="0.25">
      <c r="A252" s="315" t="s">
        <v>442</v>
      </c>
      <c r="B252" s="315" t="s">
        <v>530</v>
      </c>
      <c r="D252" s="315" t="s">
        <v>397</v>
      </c>
      <c r="F252" s="315">
        <v>1</v>
      </c>
      <c r="H252" s="315">
        <v>100</v>
      </c>
      <c r="J252" s="315">
        <v>0</v>
      </c>
      <c r="L252" s="315">
        <v>0</v>
      </c>
      <c r="N252" s="315">
        <v>36</v>
      </c>
      <c r="Q252" s="316"/>
      <c r="R252" s="315">
        <v>0</v>
      </c>
      <c r="S252" s="315">
        <v>100</v>
      </c>
      <c r="T252" s="315">
        <v>100</v>
      </c>
      <c r="U252" s="315">
        <v>100</v>
      </c>
      <c r="V252" s="315">
        <v>100</v>
      </c>
      <c r="W252" s="315">
        <v>100</v>
      </c>
      <c r="X252" s="315">
        <v>100</v>
      </c>
      <c r="Y252" s="315">
        <v>100</v>
      </c>
    </row>
    <row r="253" spans="1:26" x14ac:dyDescent="0.25">
      <c r="A253" s="315" t="s">
        <v>442</v>
      </c>
      <c r="B253" s="315" t="s">
        <v>399</v>
      </c>
      <c r="D253" s="315" t="s">
        <v>534</v>
      </c>
      <c r="F253" s="315">
        <v>1</v>
      </c>
      <c r="H253" s="315">
        <v>0</v>
      </c>
      <c r="J253" s="315">
        <v>100</v>
      </c>
      <c r="L253" s="315">
        <v>0</v>
      </c>
      <c r="P253" s="315">
        <v>10</v>
      </c>
      <c r="Q253" s="316"/>
      <c r="R253" s="315">
        <v>0</v>
      </c>
      <c r="S253" s="315">
        <v>0</v>
      </c>
      <c r="T253" s="315">
        <v>0</v>
      </c>
      <c r="U253" s="315">
        <v>0</v>
      </c>
      <c r="V253" s="315">
        <v>0</v>
      </c>
    </row>
    <row r="254" spans="1:26" x14ac:dyDescent="0.25">
      <c r="A254" s="315" t="s">
        <v>442</v>
      </c>
      <c r="B254" s="315" t="s">
        <v>403</v>
      </c>
      <c r="D254" s="315" t="s">
        <v>404</v>
      </c>
      <c r="F254" s="315">
        <v>4</v>
      </c>
      <c r="H254" s="315">
        <v>0</v>
      </c>
      <c r="J254" s="315">
        <v>0</v>
      </c>
      <c r="L254" s="315">
        <v>100</v>
      </c>
      <c r="Q254" s="316"/>
      <c r="R254" s="315">
        <v>0</v>
      </c>
      <c r="S254" s="315">
        <v>0</v>
      </c>
      <c r="Z254" s="325"/>
    </row>
    <row r="255" spans="1:26" x14ac:dyDescent="0.25">
      <c r="A255" s="315"/>
      <c r="Q255" s="316"/>
      <c r="Z255" s="325"/>
    </row>
    <row r="256" spans="1:26" x14ac:dyDescent="0.25">
      <c r="A256" s="322" t="s">
        <v>416</v>
      </c>
      <c r="B256" s="323" t="s">
        <v>529</v>
      </c>
      <c r="C256" s="323"/>
      <c r="D256" s="323" t="s">
        <v>397</v>
      </c>
      <c r="E256" s="323"/>
      <c r="F256" s="323">
        <v>1</v>
      </c>
      <c r="G256" s="323"/>
      <c r="H256" s="323">
        <v>100</v>
      </c>
      <c r="I256" s="323"/>
      <c r="J256" s="323">
        <v>0</v>
      </c>
      <c r="K256" s="323"/>
      <c r="L256" s="323">
        <v>0</v>
      </c>
      <c r="M256" s="323"/>
      <c r="N256" s="323">
        <v>44.000000000000007</v>
      </c>
      <c r="O256" s="323"/>
      <c r="P256" s="323"/>
      <c r="Q256" s="324"/>
      <c r="R256" s="323">
        <v>0</v>
      </c>
      <c r="S256" s="323">
        <v>0</v>
      </c>
      <c r="T256" s="323">
        <v>100</v>
      </c>
      <c r="U256" s="323">
        <v>100</v>
      </c>
      <c r="V256" s="323">
        <v>100</v>
      </c>
      <c r="W256" s="323">
        <v>100</v>
      </c>
      <c r="X256" s="323">
        <v>100</v>
      </c>
      <c r="Y256" s="323">
        <v>100</v>
      </c>
      <c r="Z256" s="325"/>
    </row>
    <row r="257" spans="1:26" x14ac:dyDescent="0.25">
      <c r="A257" s="323"/>
      <c r="B257" s="323" t="s">
        <v>530</v>
      </c>
      <c r="C257" s="323"/>
      <c r="D257" s="323" t="s">
        <v>397</v>
      </c>
      <c r="E257" s="323"/>
      <c r="F257" s="323">
        <v>1</v>
      </c>
      <c r="G257" s="323"/>
      <c r="H257" s="323">
        <v>100</v>
      </c>
      <c r="I257" s="323"/>
      <c r="J257" s="323">
        <v>0</v>
      </c>
      <c r="K257" s="323"/>
      <c r="L257" s="323">
        <v>0</v>
      </c>
      <c r="M257" s="323"/>
      <c r="N257" s="323">
        <v>36</v>
      </c>
      <c r="O257" s="323"/>
      <c r="P257" s="323"/>
      <c r="Q257" s="324"/>
      <c r="R257" s="323">
        <v>0</v>
      </c>
      <c r="S257" s="323">
        <v>100</v>
      </c>
      <c r="T257" s="323">
        <v>100</v>
      </c>
      <c r="U257" s="323">
        <v>100</v>
      </c>
      <c r="V257" s="323">
        <v>100</v>
      </c>
      <c r="W257" s="323">
        <v>100</v>
      </c>
      <c r="X257" s="323">
        <v>100</v>
      </c>
      <c r="Y257" s="323">
        <v>100</v>
      </c>
      <c r="Z257" s="325"/>
    </row>
    <row r="258" spans="1:26" x14ac:dyDescent="0.25">
      <c r="A258" s="323"/>
      <c r="B258" s="323" t="s">
        <v>399</v>
      </c>
      <c r="C258" s="323"/>
      <c r="D258" s="323" t="s">
        <v>534</v>
      </c>
      <c r="E258" s="323"/>
      <c r="F258" s="323">
        <v>1</v>
      </c>
      <c r="G258" s="323"/>
      <c r="H258" s="323">
        <v>0</v>
      </c>
      <c r="I258" s="323"/>
      <c r="J258" s="323">
        <v>100</v>
      </c>
      <c r="K258" s="323"/>
      <c r="L258" s="323">
        <v>0</v>
      </c>
      <c r="M258" s="323"/>
      <c r="N258" s="323"/>
      <c r="O258" s="323"/>
      <c r="P258" s="323">
        <v>10</v>
      </c>
      <c r="Q258" s="324"/>
      <c r="R258" s="323">
        <v>0</v>
      </c>
      <c r="S258" s="323">
        <v>0</v>
      </c>
      <c r="T258" s="323">
        <v>0</v>
      </c>
      <c r="U258" s="323">
        <v>0</v>
      </c>
      <c r="V258" s="323">
        <v>0</v>
      </c>
      <c r="W258" s="323"/>
      <c r="X258" s="323"/>
      <c r="Y258" s="323"/>
    </row>
    <row r="259" spans="1:26" x14ac:dyDescent="0.25">
      <c r="A259" s="323"/>
      <c r="B259" s="323" t="s">
        <v>403</v>
      </c>
      <c r="C259" s="323"/>
      <c r="D259" s="323" t="s">
        <v>404</v>
      </c>
      <c r="E259" s="323"/>
      <c r="F259" s="323">
        <v>4</v>
      </c>
      <c r="G259" s="323"/>
      <c r="H259" s="323">
        <v>0</v>
      </c>
      <c r="I259" s="323"/>
      <c r="J259" s="323">
        <v>0</v>
      </c>
      <c r="K259" s="323"/>
      <c r="L259" s="323">
        <v>100</v>
      </c>
      <c r="M259" s="323"/>
      <c r="N259" s="323"/>
      <c r="O259" s="323"/>
      <c r="P259" s="323"/>
      <c r="Q259" s="324"/>
      <c r="R259" s="323">
        <v>0</v>
      </c>
      <c r="S259" s="323">
        <v>0</v>
      </c>
      <c r="T259" s="323"/>
      <c r="U259" s="323"/>
      <c r="V259" s="323"/>
      <c r="W259" s="323"/>
      <c r="X259" s="323"/>
      <c r="Y259" s="323"/>
    </row>
    <row r="260" spans="1:26" x14ac:dyDescent="0.25">
      <c r="A260" s="315"/>
      <c r="Q260" s="316"/>
    </row>
    <row r="261" spans="1:26" ht="14.5" x14ac:dyDescent="0.35">
      <c r="A261" s="321" t="s">
        <v>13</v>
      </c>
      <c r="Q261" s="316"/>
    </row>
    <row r="262" spans="1:26" x14ac:dyDescent="0.25">
      <c r="A262" s="315" t="s">
        <v>546</v>
      </c>
      <c r="B262" s="315" t="s">
        <v>529</v>
      </c>
      <c r="D262" s="315" t="s">
        <v>397</v>
      </c>
      <c r="F262" s="315">
        <v>1</v>
      </c>
      <c r="H262" s="315">
        <v>100</v>
      </c>
      <c r="J262" s="315">
        <v>0</v>
      </c>
      <c r="L262" s="315">
        <v>0</v>
      </c>
      <c r="N262" s="315">
        <v>44.000000000000007</v>
      </c>
      <c r="Q262" s="316"/>
      <c r="R262" s="315">
        <v>0</v>
      </c>
      <c r="S262" s="315">
        <v>0</v>
      </c>
      <c r="T262" s="315">
        <v>100</v>
      </c>
      <c r="U262" s="315">
        <v>100</v>
      </c>
      <c r="V262" s="315">
        <v>100</v>
      </c>
      <c r="W262" s="315">
        <v>100</v>
      </c>
      <c r="X262" s="315">
        <v>100</v>
      </c>
      <c r="Y262" s="315">
        <v>100</v>
      </c>
    </row>
    <row r="263" spans="1:26" x14ac:dyDescent="0.25">
      <c r="A263" s="315" t="s">
        <v>546</v>
      </c>
      <c r="B263" s="315" t="s">
        <v>530</v>
      </c>
      <c r="D263" s="315" t="s">
        <v>397</v>
      </c>
      <c r="F263" s="315">
        <v>1</v>
      </c>
      <c r="H263" s="315">
        <v>100</v>
      </c>
      <c r="J263" s="315">
        <v>0</v>
      </c>
      <c r="L263" s="315">
        <v>0</v>
      </c>
      <c r="N263" s="315">
        <v>84</v>
      </c>
      <c r="Q263" s="316"/>
      <c r="R263" s="315">
        <v>0</v>
      </c>
      <c r="S263" s="315">
        <v>0</v>
      </c>
      <c r="T263" s="315">
        <v>0</v>
      </c>
      <c r="U263" s="315">
        <v>0</v>
      </c>
      <c r="V263" s="315">
        <v>0</v>
      </c>
      <c r="W263" s="315">
        <v>100</v>
      </c>
      <c r="X263" s="315">
        <v>100</v>
      </c>
      <c r="Y263" s="315">
        <v>100</v>
      </c>
    </row>
    <row r="264" spans="1:26" x14ac:dyDescent="0.25">
      <c r="A264" s="315" t="s">
        <v>546</v>
      </c>
      <c r="B264" s="315" t="s">
        <v>531</v>
      </c>
      <c r="D264" s="315" t="s">
        <v>397</v>
      </c>
      <c r="F264" s="315">
        <v>10</v>
      </c>
      <c r="H264" s="315">
        <v>80</v>
      </c>
      <c r="J264" s="315">
        <v>20</v>
      </c>
      <c r="L264" s="315">
        <v>0</v>
      </c>
      <c r="N264" s="315">
        <v>78</v>
      </c>
      <c r="P264" s="315">
        <v>8</v>
      </c>
      <c r="Q264" s="316"/>
      <c r="R264" s="315">
        <v>0</v>
      </c>
      <c r="S264" s="315">
        <v>20</v>
      </c>
      <c r="T264" s="315">
        <v>20</v>
      </c>
      <c r="U264" s="315">
        <v>20</v>
      </c>
      <c r="V264" s="315">
        <v>30</v>
      </c>
      <c r="W264" s="315">
        <v>60</v>
      </c>
      <c r="X264" s="315">
        <v>80</v>
      </c>
      <c r="Y264" s="315">
        <v>80</v>
      </c>
    </row>
    <row r="265" spans="1:26" x14ac:dyDescent="0.25">
      <c r="A265" s="315" t="s">
        <v>546</v>
      </c>
      <c r="B265" s="315" t="s">
        <v>410</v>
      </c>
      <c r="D265" s="315" t="s">
        <v>397</v>
      </c>
      <c r="F265" s="315">
        <v>1</v>
      </c>
      <c r="H265" s="315">
        <v>0</v>
      </c>
      <c r="J265" s="315">
        <v>0</v>
      </c>
      <c r="L265" s="315">
        <v>100</v>
      </c>
      <c r="Q265" s="316"/>
      <c r="R265" s="315">
        <v>0</v>
      </c>
      <c r="S265" s="315">
        <v>0</v>
      </c>
      <c r="T265" s="315">
        <v>0</v>
      </c>
      <c r="U265" s="315">
        <v>0</v>
      </c>
      <c r="V265" s="315">
        <v>0</v>
      </c>
      <c r="W265" s="315">
        <v>0</v>
      </c>
      <c r="X265" s="315">
        <v>0</v>
      </c>
      <c r="Y265" s="315">
        <v>0</v>
      </c>
    </row>
    <row r="266" spans="1:26" x14ac:dyDescent="0.25">
      <c r="A266" s="315" t="s">
        <v>546</v>
      </c>
      <c r="B266" s="315" t="s">
        <v>396</v>
      </c>
      <c r="D266" s="315" t="s">
        <v>532</v>
      </c>
      <c r="F266" s="315">
        <v>7</v>
      </c>
      <c r="H266" s="315">
        <v>57</v>
      </c>
      <c r="J266" s="315">
        <v>43</v>
      </c>
      <c r="L266" s="315">
        <v>0</v>
      </c>
      <c r="N266" s="315">
        <v>81</v>
      </c>
      <c r="P266" s="315">
        <v>45</v>
      </c>
      <c r="Q266" s="316"/>
      <c r="R266" s="315">
        <v>0</v>
      </c>
      <c r="S266" s="315">
        <v>0</v>
      </c>
      <c r="T266" s="315">
        <v>0</v>
      </c>
      <c r="U266" s="315">
        <v>14</v>
      </c>
      <c r="V266" s="315">
        <v>29</v>
      </c>
      <c r="W266" s="315">
        <v>29</v>
      </c>
      <c r="X266" s="315">
        <v>57</v>
      </c>
    </row>
    <row r="267" spans="1:26" x14ac:dyDescent="0.25">
      <c r="A267" s="315" t="s">
        <v>546</v>
      </c>
      <c r="B267" s="315" t="s">
        <v>398</v>
      </c>
      <c r="D267" s="315" t="s">
        <v>533</v>
      </c>
      <c r="F267" s="315">
        <v>3</v>
      </c>
      <c r="H267" s="315">
        <v>67</v>
      </c>
      <c r="J267" s="315">
        <v>33</v>
      </c>
      <c r="L267" s="315">
        <v>0</v>
      </c>
      <c r="N267" s="315">
        <v>62</v>
      </c>
      <c r="P267" s="315">
        <v>80</v>
      </c>
      <c r="Q267" s="316"/>
      <c r="R267" s="315">
        <v>0</v>
      </c>
      <c r="S267" s="315">
        <v>0</v>
      </c>
      <c r="T267" s="315">
        <v>0</v>
      </c>
      <c r="U267" s="315">
        <v>33</v>
      </c>
      <c r="V267" s="315">
        <v>67</v>
      </c>
      <c r="W267" s="315">
        <v>67</v>
      </c>
    </row>
    <row r="268" spans="1:26" x14ac:dyDescent="0.25">
      <c r="A268" s="315" t="s">
        <v>546</v>
      </c>
      <c r="B268" s="315" t="s">
        <v>399</v>
      </c>
      <c r="D268" s="315" t="s">
        <v>534</v>
      </c>
      <c r="F268" s="315">
        <v>13</v>
      </c>
      <c r="H268" s="315">
        <v>22.999999999999996</v>
      </c>
      <c r="J268" s="315">
        <v>38</v>
      </c>
      <c r="L268" s="315">
        <v>38</v>
      </c>
      <c r="N268" s="315">
        <v>60</v>
      </c>
      <c r="P268" s="315">
        <v>27.999999999999996</v>
      </c>
      <c r="Q268" s="316"/>
      <c r="R268" s="315">
        <v>0</v>
      </c>
      <c r="S268" s="315">
        <v>0</v>
      </c>
      <c r="T268" s="315">
        <v>0</v>
      </c>
      <c r="U268" s="315">
        <v>22.999999999999996</v>
      </c>
      <c r="V268" s="315">
        <v>22.999999999999996</v>
      </c>
    </row>
    <row r="269" spans="1:26" x14ac:dyDescent="0.25">
      <c r="A269" s="315" t="s">
        <v>546</v>
      </c>
      <c r="B269" s="315" t="s">
        <v>400</v>
      </c>
      <c r="D269" s="315" t="s">
        <v>535</v>
      </c>
      <c r="F269" s="315">
        <v>6</v>
      </c>
      <c r="H269" s="315">
        <v>17</v>
      </c>
      <c r="J269" s="315">
        <v>17</v>
      </c>
      <c r="L269" s="315">
        <v>67</v>
      </c>
      <c r="N269" s="315">
        <v>60</v>
      </c>
      <c r="P269" s="315">
        <v>52</v>
      </c>
      <c r="Q269" s="316"/>
      <c r="R269" s="315">
        <v>0</v>
      </c>
      <c r="S269" s="315">
        <v>0</v>
      </c>
      <c r="T269" s="315">
        <v>0</v>
      </c>
      <c r="U269" s="315">
        <v>17</v>
      </c>
    </row>
    <row r="270" spans="1:26" x14ac:dyDescent="0.25">
      <c r="A270" s="315" t="s">
        <v>546</v>
      </c>
      <c r="B270" s="315" t="s">
        <v>401</v>
      </c>
      <c r="D270" s="315" t="s">
        <v>402</v>
      </c>
      <c r="F270" s="315">
        <v>9</v>
      </c>
      <c r="H270" s="315">
        <v>0</v>
      </c>
      <c r="J270" s="315">
        <v>11</v>
      </c>
      <c r="L270" s="315">
        <v>89</v>
      </c>
      <c r="P270" s="315">
        <v>44.000000000000007</v>
      </c>
      <c r="Q270" s="316"/>
      <c r="R270" s="315">
        <v>0</v>
      </c>
      <c r="S270" s="315">
        <v>0</v>
      </c>
      <c r="T270" s="315">
        <v>0</v>
      </c>
    </row>
    <row r="271" spans="1:26" x14ac:dyDescent="0.25">
      <c r="A271" s="315" t="s">
        <v>546</v>
      </c>
      <c r="B271" s="315" t="s">
        <v>403</v>
      </c>
      <c r="D271" s="315" t="s">
        <v>404</v>
      </c>
      <c r="F271" s="315">
        <v>9</v>
      </c>
      <c r="H271" s="315">
        <v>0</v>
      </c>
      <c r="J271" s="315">
        <v>11</v>
      </c>
      <c r="L271" s="315">
        <v>89</v>
      </c>
      <c r="P271" s="315">
        <v>12</v>
      </c>
      <c r="Q271" s="316"/>
      <c r="R271" s="315">
        <v>0</v>
      </c>
      <c r="S271" s="315">
        <v>0</v>
      </c>
    </row>
    <row r="272" spans="1:26" x14ac:dyDescent="0.25">
      <c r="A272" s="315" t="s">
        <v>546</v>
      </c>
      <c r="B272" s="315" t="s">
        <v>405</v>
      </c>
      <c r="D272" s="315" t="s">
        <v>406</v>
      </c>
      <c r="F272" s="315">
        <v>6</v>
      </c>
      <c r="H272" s="315">
        <v>0</v>
      </c>
      <c r="J272" s="315">
        <v>0</v>
      </c>
      <c r="L272" s="315">
        <v>100</v>
      </c>
      <c r="Q272" s="316"/>
      <c r="R272" s="315">
        <v>0</v>
      </c>
    </row>
    <row r="273" spans="1:25" x14ac:dyDescent="0.25">
      <c r="A273" s="315" t="s">
        <v>546</v>
      </c>
      <c r="B273" s="315" t="s">
        <v>407</v>
      </c>
      <c r="D273" s="315" t="s">
        <v>408</v>
      </c>
      <c r="F273" s="315">
        <v>4</v>
      </c>
      <c r="H273" s="315">
        <v>0</v>
      </c>
      <c r="J273" s="315">
        <v>0</v>
      </c>
      <c r="L273" s="315">
        <v>100</v>
      </c>
      <c r="Q273" s="316"/>
    </row>
    <row r="274" spans="1:25" x14ac:dyDescent="0.25">
      <c r="A274" s="315"/>
      <c r="Q274" s="316"/>
    </row>
    <row r="275" spans="1:25" x14ac:dyDescent="0.25">
      <c r="A275" s="315" t="s">
        <v>547</v>
      </c>
      <c r="B275" s="315" t="s">
        <v>529</v>
      </c>
      <c r="D275" s="315" t="s">
        <v>397</v>
      </c>
      <c r="F275" s="315">
        <v>3</v>
      </c>
      <c r="H275" s="315">
        <v>100</v>
      </c>
      <c r="J275" s="315">
        <v>0</v>
      </c>
      <c r="L275" s="315">
        <v>0</v>
      </c>
      <c r="N275" s="315">
        <v>72</v>
      </c>
      <c r="Q275" s="316"/>
      <c r="R275" s="315">
        <v>0</v>
      </c>
      <c r="S275" s="315">
        <v>0</v>
      </c>
      <c r="T275" s="315">
        <v>0</v>
      </c>
      <c r="U275" s="315">
        <v>0</v>
      </c>
      <c r="V275" s="315">
        <v>67</v>
      </c>
      <c r="W275" s="315">
        <v>100</v>
      </c>
      <c r="X275" s="315">
        <v>100</v>
      </c>
      <c r="Y275" s="315">
        <v>100</v>
      </c>
    </row>
    <row r="276" spans="1:25" x14ac:dyDescent="0.25">
      <c r="A276" s="315" t="s">
        <v>547</v>
      </c>
      <c r="B276" s="315" t="s">
        <v>530</v>
      </c>
      <c r="D276" s="315" t="s">
        <v>397</v>
      </c>
      <c r="F276" s="315">
        <v>2</v>
      </c>
      <c r="H276" s="315">
        <v>0</v>
      </c>
      <c r="J276" s="315">
        <v>50</v>
      </c>
      <c r="L276" s="315">
        <v>50</v>
      </c>
      <c r="P276" s="315">
        <v>80</v>
      </c>
      <c r="Q276" s="316"/>
      <c r="R276" s="315">
        <v>0</v>
      </c>
      <c r="S276" s="315">
        <v>0</v>
      </c>
      <c r="T276" s="315">
        <v>0</v>
      </c>
      <c r="U276" s="315">
        <v>0</v>
      </c>
      <c r="V276" s="315">
        <v>0</v>
      </c>
      <c r="W276" s="315">
        <v>0</v>
      </c>
      <c r="X276" s="315">
        <v>0</v>
      </c>
      <c r="Y276" s="315">
        <v>0</v>
      </c>
    </row>
    <row r="277" spans="1:25" x14ac:dyDescent="0.25">
      <c r="A277" s="315" t="s">
        <v>547</v>
      </c>
      <c r="B277" s="315" t="s">
        <v>410</v>
      </c>
      <c r="D277" s="315" t="s">
        <v>397</v>
      </c>
      <c r="F277" s="315">
        <v>3</v>
      </c>
      <c r="H277" s="315">
        <v>67</v>
      </c>
      <c r="J277" s="315">
        <v>33</v>
      </c>
      <c r="L277" s="315">
        <v>0</v>
      </c>
      <c r="N277" s="315">
        <v>45</v>
      </c>
      <c r="P277" s="315">
        <v>12</v>
      </c>
      <c r="Q277" s="316"/>
      <c r="R277" s="315">
        <v>0</v>
      </c>
      <c r="S277" s="315">
        <v>0</v>
      </c>
      <c r="T277" s="315">
        <v>67</v>
      </c>
      <c r="U277" s="315">
        <v>67</v>
      </c>
      <c r="V277" s="315">
        <v>67</v>
      </c>
      <c r="W277" s="315">
        <v>67</v>
      </c>
      <c r="X277" s="315">
        <v>67</v>
      </c>
      <c r="Y277" s="315">
        <v>67</v>
      </c>
    </row>
    <row r="278" spans="1:25" x14ac:dyDescent="0.25">
      <c r="A278" s="315" t="s">
        <v>547</v>
      </c>
      <c r="B278" s="315" t="s">
        <v>396</v>
      </c>
      <c r="D278" s="315" t="s">
        <v>532</v>
      </c>
      <c r="F278" s="315">
        <v>2</v>
      </c>
      <c r="H278" s="315">
        <v>50</v>
      </c>
      <c r="J278" s="315">
        <v>50</v>
      </c>
      <c r="L278" s="315">
        <v>0</v>
      </c>
      <c r="N278" s="315">
        <v>84</v>
      </c>
      <c r="P278" s="315">
        <v>91.999999999999986</v>
      </c>
      <c r="Q278" s="316"/>
      <c r="R278" s="315">
        <v>0</v>
      </c>
      <c r="S278" s="315">
        <v>0</v>
      </c>
      <c r="T278" s="315">
        <v>0</v>
      </c>
      <c r="U278" s="315">
        <v>0</v>
      </c>
      <c r="V278" s="315">
        <v>0</v>
      </c>
      <c r="W278" s="315">
        <v>50</v>
      </c>
      <c r="X278" s="315">
        <v>50</v>
      </c>
    </row>
    <row r="279" spans="1:25" x14ac:dyDescent="0.25">
      <c r="A279" s="315" t="s">
        <v>547</v>
      </c>
      <c r="B279" s="315" t="s">
        <v>399</v>
      </c>
      <c r="D279" s="315" t="s">
        <v>534</v>
      </c>
      <c r="F279" s="315">
        <v>4</v>
      </c>
      <c r="H279" s="315">
        <v>25</v>
      </c>
      <c r="J279" s="315">
        <v>0</v>
      </c>
      <c r="L279" s="315">
        <v>75</v>
      </c>
      <c r="N279" s="315">
        <v>48</v>
      </c>
      <c r="Q279" s="316"/>
      <c r="R279" s="315">
        <v>0</v>
      </c>
      <c r="S279" s="315">
        <v>0</v>
      </c>
      <c r="T279" s="315">
        <v>25</v>
      </c>
      <c r="U279" s="315">
        <v>25</v>
      </c>
      <c r="V279" s="315">
        <v>25</v>
      </c>
    </row>
    <row r="280" spans="1:25" x14ac:dyDescent="0.25">
      <c r="A280" s="315" t="s">
        <v>547</v>
      </c>
      <c r="B280" s="315" t="s">
        <v>400</v>
      </c>
      <c r="D280" s="315" t="s">
        <v>535</v>
      </c>
      <c r="F280" s="315">
        <v>3</v>
      </c>
      <c r="H280" s="315">
        <v>67</v>
      </c>
      <c r="J280" s="315">
        <v>0</v>
      </c>
      <c r="L280" s="315">
        <v>33</v>
      </c>
      <c r="N280" s="315">
        <v>40</v>
      </c>
      <c r="Q280" s="316"/>
      <c r="R280" s="315">
        <v>0</v>
      </c>
      <c r="S280" s="315">
        <v>33</v>
      </c>
      <c r="T280" s="315">
        <v>67</v>
      </c>
      <c r="U280" s="315">
        <v>67</v>
      </c>
    </row>
    <row r="281" spans="1:25" x14ac:dyDescent="0.25">
      <c r="A281" s="315" t="s">
        <v>547</v>
      </c>
      <c r="B281" s="315" t="s">
        <v>407</v>
      </c>
      <c r="D281" s="315" t="s">
        <v>408</v>
      </c>
      <c r="F281" s="315">
        <v>6</v>
      </c>
      <c r="H281" s="315">
        <v>0</v>
      </c>
      <c r="J281" s="315">
        <v>0</v>
      </c>
      <c r="L281" s="315">
        <v>100</v>
      </c>
      <c r="Q281" s="316"/>
    </row>
    <row r="282" spans="1:25" x14ac:dyDescent="0.25">
      <c r="A282" s="315"/>
      <c r="Q282" s="316"/>
    </row>
    <row r="283" spans="1:25" x14ac:dyDescent="0.25">
      <c r="A283" s="315" t="s">
        <v>13</v>
      </c>
      <c r="B283" s="315" t="s">
        <v>401</v>
      </c>
      <c r="D283" s="315" t="s">
        <v>402</v>
      </c>
      <c r="F283" s="315">
        <v>1</v>
      </c>
      <c r="H283" s="315">
        <v>100</v>
      </c>
      <c r="J283" s="315">
        <v>0</v>
      </c>
      <c r="L283" s="315">
        <v>0</v>
      </c>
      <c r="N283" s="315">
        <v>48</v>
      </c>
      <c r="Q283" s="316"/>
      <c r="R283" s="315">
        <v>0</v>
      </c>
      <c r="S283" s="315">
        <v>0</v>
      </c>
      <c r="T283" s="315">
        <v>100</v>
      </c>
    </row>
    <row r="284" spans="1:25" x14ac:dyDescent="0.25">
      <c r="A284" s="315" t="s">
        <v>13</v>
      </c>
      <c r="B284" s="315" t="s">
        <v>405</v>
      </c>
      <c r="D284" s="315" t="s">
        <v>406</v>
      </c>
      <c r="F284" s="315">
        <v>1</v>
      </c>
      <c r="H284" s="315">
        <v>0</v>
      </c>
      <c r="J284" s="315">
        <v>0</v>
      </c>
      <c r="L284" s="315">
        <v>100</v>
      </c>
      <c r="Q284" s="316"/>
      <c r="R284" s="315">
        <v>0</v>
      </c>
    </row>
    <row r="285" spans="1:25" x14ac:dyDescent="0.25">
      <c r="A285" s="315" t="s">
        <v>13</v>
      </c>
      <c r="B285" s="315" t="s">
        <v>407</v>
      </c>
      <c r="D285" s="315" t="s">
        <v>408</v>
      </c>
      <c r="F285" s="315">
        <v>1</v>
      </c>
      <c r="H285" s="315">
        <v>0</v>
      </c>
      <c r="J285" s="315">
        <v>0</v>
      </c>
      <c r="L285" s="315">
        <v>100</v>
      </c>
      <c r="Q285" s="316"/>
    </row>
    <row r="286" spans="1:25" x14ac:dyDescent="0.25">
      <c r="A286" s="315"/>
      <c r="Q286" s="316"/>
    </row>
    <row r="287" spans="1:25" x14ac:dyDescent="0.25">
      <c r="A287" s="315" t="s">
        <v>457</v>
      </c>
      <c r="B287" s="315" t="s">
        <v>530</v>
      </c>
      <c r="D287" s="315" t="s">
        <v>397</v>
      </c>
      <c r="F287" s="315">
        <v>5</v>
      </c>
      <c r="H287" s="315">
        <v>20</v>
      </c>
      <c r="J287" s="315">
        <v>80</v>
      </c>
      <c r="L287" s="315">
        <v>0</v>
      </c>
      <c r="N287" s="315">
        <v>88.000000000000014</v>
      </c>
      <c r="P287" s="315">
        <v>57</v>
      </c>
      <c r="R287" s="336">
        <v>0</v>
      </c>
      <c r="S287" s="315">
        <v>0</v>
      </c>
      <c r="T287" s="315">
        <v>0</v>
      </c>
      <c r="U287" s="315">
        <v>0</v>
      </c>
      <c r="V287" s="315">
        <v>0</v>
      </c>
      <c r="W287" s="315">
        <v>0</v>
      </c>
      <c r="X287" s="315">
        <v>20</v>
      </c>
      <c r="Y287" s="315">
        <v>20</v>
      </c>
    </row>
    <row r="288" spans="1:25" x14ac:dyDescent="0.25">
      <c r="A288" s="315" t="s">
        <v>457</v>
      </c>
      <c r="B288" s="315" t="s">
        <v>400</v>
      </c>
      <c r="D288" s="315" t="s">
        <v>535</v>
      </c>
      <c r="F288" s="315">
        <v>8</v>
      </c>
      <c r="H288" s="315">
        <v>38</v>
      </c>
      <c r="J288" s="315">
        <v>0</v>
      </c>
      <c r="L288" s="315">
        <v>63</v>
      </c>
      <c r="N288" s="315">
        <v>60</v>
      </c>
      <c r="R288" s="336">
        <v>0</v>
      </c>
      <c r="S288" s="315">
        <v>0</v>
      </c>
      <c r="T288" s="315">
        <v>0</v>
      </c>
      <c r="U288" s="315">
        <v>38</v>
      </c>
    </row>
    <row r="289" spans="1:26" x14ac:dyDescent="0.25">
      <c r="A289" s="315"/>
      <c r="Q289" s="316"/>
    </row>
    <row r="290" spans="1:26" x14ac:dyDescent="0.25">
      <c r="A290" s="322" t="s">
        <v>416</v>
      </c>
      <c r="B290" s="323" t="s">
        <v>529</v>
      </c>
      <c r="C290" s="323"/>
      <c r="D290" s="323" t="s">
        <v>397</v>
      </c>
      <c r="E290" s="323"/>
      <c r="F290" s="323">
        <v>4</v>
      </c>
      <c r="G290" s="323"/>
      <c r="H290" s="323">
        <v>100</v>
      </c>
      <c r="I290" s="323"/>
      <c r="J290" s="323">
        <v>0</v>
      </c>
      <c r="K290" s="323"/>
      <c r="L290" s="323">
        <v>0</v>
      </c>
      <c r="M290" s="323"/>
      <c r="N290" s="323">
        <v>67</v>
      </c>
      <c r="O290" s="323"/>
      <c r="P290" s="323"/>
      <c r="Q290" s="324"/>
      <c r="R290" s="323">
        <v>0</v>
      </c>
      <c r="S290" s="323">
        <v>0</v>
      </c>
      <c r="T290" s="323">
        <v>25</v>
      </c>
      <c r="U290" s="323">
        <v>25</v>
      </c>
      <c r="V290" s="323">
        <v>75</v>
      </c>
      <c r="W290" s="323">
        <v>100</v>
      </c>
      <c r="X290" s="323">
        <v>100</v>
      </c>
      <c r="Y290" s="323">
        <v>100</v>
      </c>
      <c r="Z290" s="325"/>
    </row>
    <row r="291" spans="1:26" x14ac:dyDescent="0.25">
      <c r="A291" s="323"/>
      <c r="B291" s="323" t="s">
        <v>530</v>
      </c>
      <c r="C291" s="323"/>
      <c r="D291" s="323" t="s">
        <v>397</v>
      </c>
      <c r="E291" s="323"/>
      <c r="F291" s="323">
        <v>8</v>
      </c>
      <c r="G291" s="323"/>
      <c r="H291" s="323">
        <v>25</v>
      </c>
      <c r="I291" s="323"/>
      <c r="J291" s="323">
        <v>63</v>
      </c>
      <c r="K291" s="323"/>
      <c r="L291" s="323">
        <v>13</v>
      </c>
      <c r="M291" s="323"/>
      <c r="N291" s="323">
        <v>86</v>
      </c>
      <c r="O291" s="323"/>
      <c r="P291" s="323">
        <v>62</v>
      </c>
      <c r="Q291" s="324"/>
      <c r="R291" s="323">
        <v>0</v>
      </c>
      <c r="S291" s="323">
        <v>0</v>
      </c>
      <c r="T291" s="323">
        <v>0</v>
      </c>
      <c r="U291" s="323">
        <v>0</v>
      </c>
      <c r="V291" s="323">
        <v>0</v>
      </c>
      <c r="W291" s="323">
        <v>13</v>
      </c>
      <c r="X291" s="323">
        <v>25</v>
      </c>
      <c r="Y291" s="323">
        <v>25</v>
      </c>
      <c r="Z291" s="325"/>
    </row>
    <row r="292" spans="1:26" x14ac:dyDescent="0.25">
      <c r="A292" s="323"/>
      <c r="B292" s="323" t="s">
        <v>531</v>
      </c>
      <c r="C292" s="323"/>
      <c r="D292" s="323" t="s">
        <v>397</v>
      </c>
      <c r="E292" s="323"/>
      <c r="F292" s="323">
        <v>10</v>
      </c>
      <c r="G292" s="323"/>
      <c r="H292" s="323">
        <v>80</v>
      </c>
      <c r="I292" s="323"/>
      <c r="J292" s="323">
        <v>20</v>
      </c>
      <c r="K292" s="323"/>
      <c r="L292" s="323">
        <v>0</v>
      </c>
      <c r="M292" s="323"/>
      <c r="N292" s="323">
        <v>78</v>
      </c>
      <c r="O292" s="323"/>
      <c r="P292" s="323">
        <v>8</v>
      </c>
      <c r="Q292" s="324"/>
      <c r="R292" s="323">
        <v>0</v>
      </c>
      <c r="S292" s="323">
        <v>20</v>
      </c>
      <c r="T292" s="323">
        <v>20</v>
      </c>
      <c r="U292" s="323">
        <v>20</v>
      </c>
      <c r="V292" s="323">
        <v>30</v>
      </c>
      <c r="W292" s="323">
        <v>60</v>
      </c>
      <c r="X292" s="323">
        <v>80</v>
      </c>
      <c r="Y292" s="323">
        <v>80</v>
      </c>
      <c r="Z292" s="325"/>
    </row>
    <row r="293" spans="1:26" x14ac:dyDescent="0.25">
      <c r="A293" s="323"/>
      <c r="B293" s="323" t="s">
        <v>410</v>
      </c>
      <c r="C293" s="323"/>
      <c r="D293" s="323" t="s">
        <v>397</v>
      </c>
      <c r="E293" s="323"/>
      <c r="F293" s="323">
        <v>4</v>
      </c>
      <c r="G293" s="323"/>
      <c r="H293" s="323">
        <v>50</v>
      </c>
      <c r="I293" s="323"/>
      <c r="J293" s="323">
        <v>25</v>
      </c>
      <c r="K293" s="323"/>
      <c r="L293" s="323">
        <v>25</v>
      </c>
      <c r="M293" s="323"/>
      <c r="N293" s="323">
        <v>45</v>
      </c>
      <c r="O293" s="323"/>
      <c r="P293" s="323">
        <v>12</v>
      </c>
      <c r="Q293" s="324"/>
      <c r="R293" s="323">
        <v>0</v>
      </c>
      <c r="S293" s="323">
        <v>0</v>
      </c>
      <c r="T293" s="323">
        <v>50</v>
      </c>
      <c r="U293" s="323">
        <v>50</v>
      </c>
      <c r="V293" s="323">
        <v>50</v>
      </c>
      <c r="W293" s="323">
        <v>50</v>
      </c>
      <c r="X293" s="323">
        <v>50</v>
      </c>
      <c r="Y293" s="323">
        <v>50</v>
      </c>
      <c r="Z293" s="325"/>
    </row>
    <row r="294" spans="1:26" x14ac:dyDescent="0.25">
      <c r="A294" s="323"/>
      <c r="B294" s="323" t="s">
        <v>396</v>
      </c>
      <c r="C294" s="323"/>
      <c r="D294" s="323" t="s">
        <v>532</v>
      </c>
      <c r="E294" s="323"/>
      <c r="F294" s="323">
        <v>9</v>
      </c>
      <c r="G294" s="323"/>
      <c r="H294" s="323">
        <v>55.999999999999993</v>
      </c>
      <c r="I294" s="323"/>
      <c r="J294" s="323">
        <v>44.000000000000007</v>
      </c>
      <c r="K294" s="323"/>
      <c r="L294" s="323">
        <v>0</v>
      </c>
      <c r="M294" s="323"/>
      <c r="N294" s="323">
        <v>84</v>
      </c>
      <c r="O294" s="323"/>
      <c r="P294" s="323">
        <v>57</v>
      </c>
      <c r="Q294" s="324"/>
      <c r="R294" s="323">
        <v>0</v>
      </c>
      <c r="S294" s="323">
        <v>0</v>
      </c>
      <c r="T294" s="323">
        <v>0</v>
      </c>
      <c r="U294" s="323">
        <v>11</v>
      </c>
      <c r="V294" s="323">
        <v>22.000000000000004</v>
      </c>
      <c r="W294" s="323">
        <v>33</v>
      </c>
      <c r="X294" s="323">
        <v>55.999999999999993</v>
      </c>
      <c r="Y294" s="323"/>
    </row>
    <row r="295" spans="1:26" x14ac:dyDescent="0.25">
      <c r="A295" s="323"/>
      <c r="B295" s="323" t="s">
        <v>398</v>
      </c>
      <c r="C295" s="323"/>
      <c r="D295" s="323" t="s">
        <v>533</v>
      </c>
      <c r="E295" s="323"/>
      <c r="F295" s="323">
        <v>3</v>
      </c>
      <c r="G295" s="323"/>
      <c r="H295" s="323">
        <v>67</v>
      </c>
      <c r="I295" s="323"/>
      <c r="J295" s="323">
        <v>33</v>
      </c>
      <c r="K295" s="323"/>
      <c r="L295" s="323">
        <v>0</v>
      </c>
      <c r="M295" s="323"/>
      <c r="N295" s="323">
        <v>62</v>
      </c>
      <c r="O295" s="323"/>
      <c r="P295" s="323">
        <v>80</v>
      </c>
      <c r="Q295" s="324"/>
      <c r="R295" s="323">
        <v>0</v>
      </c>
      <c r="S295" s="323">
        <v>0</v>
      </c>
      <c r="T295" s="323">
        <v>0</v>
      </c>
      <c r="U295" s="323">
        <v>33</v>
      </c>
      <c r="V295" s="323">
        <v>67</v>
      </c>
      <c r="W295" s="323">
        <v>67</v>
      </c>
      <c r="X295" s="323"/>
      <c r="Y295" s="323"/>
    </row>
    <row r="296" spans="1:26" x14ac:dyDescent="0.25">
      <c r="A296" s="323"/>
      <c r="B296" s="323" t="s">
        <v>399</v>
      </c>
      <c r="C296" s="323"/>
      <c r="D296" s="323" t="s">
        <v>534</v>
      </c>
      <c r="E296" s="323"/>
      <c r="F296" s="323">
        <v>17</v>
      </c>
      <c r="G296" s="323"/>
      <c r="H296" s="323">
        <v>24</v>
      </c>
      <c r="I296" s="323"/>
      <c r="J296" s="323">
        <v>29</v>
      </c>
      <c r="K296" s="323"/>
      <c r="L296" s="323">
        <v>47</v>
      </c>
      <c r="M296" s="323"/>
      <c r="N296" s="323">
        <v>58</v>
      </c>
      <c r="O296" s="323"/>
      <c r="P296" s="323">
        <v>27.999999999999996</v>
      </c>
      <c r="Q296" s="324"/>
      <c r="R296" s="323">
        <v>0</v>
      </c>
      <c r="S296" s="323">
        <v>0</v>
      </c>
      <c r="T296" s="323">
        <v>6</v>
      </c>
      <c r="U296" s="323">
        <v>24</v>
      </c>
      <c r="V296" s="323">
        <v>24</v>
      </c>
      <c r="W296" s="323"/>
      <c r="X296" s="323"/>
      <c r="Y296" s="323"/>
    </row>
    <row r="297" spans="1:26" x14ac:dyDescent="0.25">
      <c r="A297" s="323"/>
      <c r="B297" s="323" t="s">
        <v>400</v>
      </c>
      <c r="C297" s="323"/>
      <c r="D297" s="323" t="s">
        <v>535</v>
      </c>
      <c r="E297" s="323"/>
      <c r="F297" s="323">
        <v>17</v>
      </c>
      <c r="G297" s="323"/>
      <c r="H297" s="323">
        <v>35</v>
      </c>
      <c r="I297" s="323"/>
      <c r="J297" s="323">
        <v>6</v>
      </c>
      <c r="K297" s="323"/>
      <c r="L297" s="323">
        <v>59</v>
      </c>
      <c r="M297" s="323"/>
      <c r="N297" s="323">
        <v>58</v>
      </c>
      <c r="O297" s="323"/>
      <c r="P297" s="323">
        <v>52</v>
      </c>
      <c r="Q297" s="324"/>
      <c r="R297" s="323">
        <v>0</v>
      </c>
      <c r="S297" s="323">
        <v>6</v>
      </c>
      <c r="T297" s="323">
        <v>12</v>
      </c>
      <c r="U297" s="323">
        <v>35</v>
      </c>
      <c r="V297" s="323"/>
      <c r="W297" s="323"/>
      <c r="X297" s="323"/>
      <c r="Y297" s="323"/>
    </row>
    <row r="298" spans="1:26" x14ac:dyDescent="0.25">
      <c r="A298" s="323"/>
      <c r="B298" s="323" t="s">
        <v>401</v>
      </c>
      <c r="C298" s="323"/>
      <c r="D298" s="323" t="s">
        <v>402</v>
      </c>
      <c r="E298" s="323"/>
      <c r="F298" s="323">
        <v>10</v>
      </c>
      <c r="G298" s="323"/>
      <c r="H298" s="323">
        <v>10</v>
      </c>
      <c r="I298" s="323"/>
      <c r="J298" s="323">
        <v>10</v>
      </c>
      <c r="K298" s="323"/>
      <c r="L298" s="323">
        <v>80</v>
      </c>
      <c r="M298" s="323"/>
      <c r="N298" s="323">
        <v>48</v>
      </c>
      <c r="O298" s="323"/>
      <c r="P298" s="323">
        <v>44.000000000000007</v>
      </c>
      <c r="Q298" s="324"/>
      <c r="R298" s="323">
        <v>0</v>
      </c>
      <c r="S298" s="323">
        <v>0</v>
      </c>
      <c r="T298" s="323">
        <v>10</v>
      </c>
      <c r="U298" s="323"/>
      <c r="V298" s="323"/>
      <c r="W298" s="323"/>
      <c r="X298" s="323"/>
      <c r="Y298" s="323"/>
    </row>
    <row r="299" spans="1:26" x14ac:dyDescent="0.25">
      <c r="A299" s="323"/>
      <c r="B299" s="323" t="s">
        <v>403</v>
      </c>
      <c r="C299" s="323"/>
      <c r="D299" s="323" t="s">
        <v>404</v>
      </c>
      <c r="E299" s="323"/>
      <c r="F299" s="323">
        <v>9</v>
      </c>
      <c r="G299" s="323"/>
      <c r="H299" s="323">
        <v>0</v>
      </c>
      <c r="I299" s="323"/>
      <c r="J299" s="323">
        <v>11</v>
      </c>
      <c r="K299" s="323"/>
      <c r="L299" s="323">
        <v>89</v>
      </c>
      <c r="M299" s="323"/>
      <c r="N299" s="323"/>
      <c r="O299" s="323"/>
      <c r="P299" s="323">
        <v>12</v>
      </c>
      <c r="Q299" s="324"/>
      <c r="R299" s="323">
        <v>0</v>
      </c>
      <c r="S299" s="323">
        <v>0</v>
      </c>
      <c r="T299" s="323"/>
      <c r="U299" s="323"/>
      <c r="V299" s="323"/>
      <c r="W299" s="323"/>
      <c r="X299" s="323"/>
      <c r="Y299" s="323"/>
    </row>
    <row r="300" spans="1:26" x14ac:dyDescent="0.25">
      <c r="A300" s="323"/>
      <c r="B300" s="323" t="s">
        <v>405</v>
      </c>
      <c r="C300" s="323"/>
      <c r="D300" s="323" t="s">
        <v>406</v>
      </c>
      <c r="E300" s="323"/>
      <c r="F300" s="323">
        <v>7</v>
      </c>
      <c r="G300" s="323"/>
      <c r="H300" s="323">
        <v>0</v>
      </c>
      <c r="I300" s="323"/>
      <c r="J300" s="323">
        <v>0</v>
      </c>
      <c r="K300" s="323"/>
      <c r="L300" s="323">
        <v>100</v>
      </c>
      <c r="M300" s="323"/>
      <c r="N300" s="323"/>
      <c r="O300" s="323"/>
      <c r="P300" s="323"/>
      <c r="Q300" s="324"/>
      <c r="R300" s="323">
        <v>0</v>
      </c>
      <c r="S300" s="323"/>
      <c r="T300" s="323"/>
      <c r="U300" s="323"/>
      <c r="V300" s="323"/>
      <c r="W300" s="323"/>
      <c r="X300" s="323"/>
      <c r="Y300" s="323"/>
    </row>
    <row r="301" spans="1:26" x14ac:dyDescent="0.25">
      <c r="A301" s="323"/>
      <c r="B301" s="323" t="s">
        <v>407</v>
      </c>
      <c r="C301" s="323"/>
      <c r="D301" s="323" t="s">
        <v>408</v>
      </c>
      <c r="E301" s="323"/>
      <c r="F301" s="323">
        <v>11</v>
      </c>
      <c r="G301" s="323"/>
      <c r="H301" s="323">
        <v>0</v>
      </c>
      <c r="I301" s="323"/>
      <c r="J301" s="323">
        <v>0</v>
      </c>
      <c r="K301" s="323"/>
      <c r="L301" s="323">
        <v>100</v>
      </c>
      <c r="M301" s="323"/>
      <c r="N301" s="323"/>
      <c r="O301" s="323"/>
      <c r="P301" s="323"/>
      <c r="Q301" s="324"/>
      <c r="R301" s="323"/>
      <c r="S301" s="323"/>
      <c r="T301" s="323"/>
      <c r="U301" s="323"/>
      <c r="V301" s="323"/>
      <c r="W301" s="323"/>
      <c r="X301" s="323"/>
      <c r="Y301" s="323"/>
    </row>
    <row r="302" spans="1:26" x14ac:dyDescent="0.25">
      <c r="A302" s="315"/>
      <c r="Q302" s="316"/>
    </row>
    <row r="303" spans="1:26" ht="14.5" x14ac:dyDescent="0.35">
      <c r="A303" s="321" t="s">
        <v>14</v>
      </c>
      <c r="Q303" s="316"/>
    </row>
    <row r="304" spans="1:26" x14ac:dyDescent="0.25">
      <c r="A304" s="315" t="s">
        <v>461</v>
      </c>
      <c r="B304" s="315" t="s">
        <v>529</v>
      </c>
      <c r="D304" s="315" t="s">
        <v>397</v>
      </c>
      <c r="F304" s="315">
        <v>3</v>
      </c>
      <c r="H304" s="315">
        <v>33</v>
      </c>
      <c r="J304" s="315">
        <v>67</v>
      </c>
      <c r="L304" s="315">
        <v>0</v>
      </c>
      <c r="N304" s="315">
        <v>40</v>
      </c>
      <c r="P304" s="315">
        <v>44.000000000000007</v>
      </c>
      <c r="Q304" s="316"/>
      <c r="R304" s="315">
        <v>0</v>
      </c>
      <c r="S304" s="315">
        <v>0</v>
      </c>
      <c r="T304" s="315">
        <v>33</v>
      </c>
      <c r="U304" s="315">
        <v>33</v>
      </c>
      <c r="V304" s="315">
        <v>33</v>
      </c>
      <c r="W304" s="315">
        <v>33</v>
      </c>
      <c r="X304" s="315">
        <v>33</v>
      </c>
      <c r="Y304" s="315">
        <v>33</v>
      </c>
    </row>
    <row r="305" spans="1:25" x14ac:dyDescent="0.25">
      <c r="A305" s="315" t="s">
        <v>461</v>
      </c>
      <c r="B305" s="315" t="s">
        <v>530</v>
      </c>
      <c r="D305" s="315" t="s">
        <v>397</v>
      </c>
      <c r="F305" s="315">
        <v>6</v>
      </c>
      <c r="H305" s="315">
        <v>100</v>
      </c>
      <c r="J305" s="315">
        <v>0</v>
      </c>
      <c r="L305" s="315">
        <v>0</v>
      </c>
      <c r="N305" s="315">
        <v>55.999999999999993</v>
      </c>
      <c r="Q305" s="316"/>
      <c r="R305" s="315">
        <v>0</v>
      </c>
      <c r="S305" s="315">
        <v>0</v>
      </c>
      <c r="T305" s="315">
        <v>17</v>
      </c>
      <c r="U305" s="315">
        <v>67</v>
      </c>
      <c r="V305" s="315">
        <v>67</v>
      </c>
      <c r="W305" s="315">
        <v>67</v>
      </c>
      <c r="X305" s="315">
        <v>100</v>
      </c>
      <c r="Y305" s="315">
        <v>100</v>
      </c>
    </row>
    <row r="306" spans="1:25" x14ac:dyDescent="0.25">
      <c r="A306" s="315" t="s">
        <v>461</v>
      </c>
      <c r="B306" s="315" t="s">
        <v>531</v>
      </c>
      <c r="D306" s="315" t="s">
        <v>397</v>
      </c>
      <c r="F306" s="315">
        <v>9</v>
      </c>
      <c r="H306" s="315">
        <v>67</v>
      </c>
      <c r="J306" s="315">
        <v>33</v>
      </c>
      <c r="L306" s="315">
        <v>0</v>
      </c>
      <c r="N306" s="315">
        <v>58</v>
      </c>
      <c r="P306" s="315">
        <v>32</v>
      </c>
      <c r="Q306" s="316"/>
      <c r="R306" s="315">
        <v>0</v>
      </c>
      <c r="S306" s="315">
        <v>11</v>
      </c>
      <c r="T306" s="315">
        <v>22.000000000000004</v>
      </c>
      <c r="U306" s="315">
        <v>33</v>
      </c>
      <c r="V306" s="315">
        <v>44.000000000000007</v>
      </c>
      <c r="W306" s="315">
        <v>67</v>
      </c>
      <c r="X306" s="315">
        <v>67</v>
      </c>
      <c r="Y306" s="315">
        <v>67</v>
      </c>
    </row>
    <row r="307" spans="1:25" x14ac:dyDescent="0.25">
      <c r="A307" s="315" t="s">
        <v>461</v>
      </c>
      <c r="B307" s="315" t="s">
        <v>410</v>
      </c>
      <c r="D307" s="315" t="s">
        <v>397</v>
      </c>
      <c r="F307" s="315">
        <v>11</v>
      </c>
      <c r="H307" s="315">
        <v>91</v>
      </c>
      <c r="J307" s="315">
        <v>9</v>
      </c>
      <c r="L307" s="315">
        <v>0</v>
      </c>
      <c r="N307" s="315">
        <v>66</v>
      </c>
      <c r="P307" s="315">
        <v>104</v>
      </c>
      <c r="Q307" s="316"/>
      <c r="R307" s="315">
        <v>0</v>
      </c>
      <c r="S307" s="315">
        <v>18</v>
      </c>
      <c r="T307" s="315">
        <v>18</v>
      </c>
      <c r="U307" s="315">
        <v>36</v>
      </c>
      <c r="V307" s="315">
        <v>73</v>
      </c>
      <c r="W307" s="315">
        <v>81.999999999999986</v>
      </c>
      <c r="X307" s="315">
        <v>91</v>
      </c>
      <c r="Y307" s="315">
        <v>91</v>
      </c>
    </row>
    <row r="308" spans="1:25" x14ac:dyDescent="0.25">
      <c r="A308" s="315" t="s">
        <v>461</v>
      </c>
      <c r="B308" s="315" t="s">
        <v>396</v>
      </c>
      <c r="D308" s="315" t="s">
        <v>532</v>
      </c>
      <c r="F308" s="315">
        <v>4</v>
      </c>
      <c r="H308" s="315">
        <v>50</v>
      </c>
      <c r="J308" s="315">
        <v>50</v>
      </c>
      <c r="L308" s="315">
        <v>0</v>
      </c>
      <c r="N308" s="315">
        <v>70</v>
      </c>
      <c r="P308" s="315">
        <v>10</v>
      </c>
      <c r="Q308" s="316"/>
      <c r="R308" s="315">
        <v>0</v>
      </c>
      <c r="S308" s="315">
        <v>0</v>
      </c>
      <c r="T308" s="315">
        <v>0</v>
      </c>
      <c r="U308" s="315">
        <v>25</v>
      </c>
      <c r="V308" s="315">
        <v>25</v>
      </c>
      <c r="W308" s="315">
        <v>25</v>
      </c>
      <c r="X308" s="315">
        <v>50</v>
      </c>
    </row>
    <row r="309" spans="1:25" x14ac:dyDescent="0.25">
      <c r="A309" s="315" t="s">
        <v>461</v>
      </c>
      <c r="B309" s="315" t="s">
        <v>398</v>
      </c>
      <c r="D309" s="315" t="s">
        <v>533</v>
      </c>
      <c r="F309" s="315">
        <v>9</v>
      </c>
      <c r="H309" s="315">
        <v>78</v>
      </c>
      <c r="J309" s="315">
        <v>11</v>
      </c>
      <c r="L309" s="315">
        <v>11</v>
      </c>
      <c r="N309" s="315">
        <v>72</v>
      </c>
      <c r="P309" s="315">
        <v>55.999999999999993</v>
      </c>
      <c r="Q309" s="316"/>
      <c r="R309" s="315">
        <v>0</v>
      </c>
      <c r="S309" s="315">
        <v>0</v>
      </c>
      <c r="T309" s="315">
        <v>11</v>
      </c>
      <c r="U309" s="315">
        <v>11</v>
      </c>
      <c r="V309" s="315">
        <v>55.999999999999993</v>
      </c>
      <c r="W309" s="315">
        <v>78</v>
      </c>
    </row>
    <row r="310" spans="1:25" x14ac:dyDescent="0.25">
      <c r="A310" s="315" t="s">
        <v>461</v>
      </c>
      <c r="B310" s="315" t="s">
        <v>399</v>
      </c>
      <c r="D310" s="315" t="s">
        <v>534</v>
      </c>
      <c r="F310" s="315">
        <v>9</v>
      </c>
      <c r="H310" s="315">
        <v>44.000000000000007</v>
      </c>
      <c r="J310" s="315">
        <v>11</v>
      </c>
      <c r="L310" s="315">
        <v>44.000000000000007</v>
      </c>
      <c r="N310" s="315">
        <v>58</v>
      </c>
      <c r="P310" s="315">
        <v>4</v>
      </c>
      <c r="Q310" s="316"/>
      <c r="R310" s="315">
        <v>0</v>
      </c>
      <c r="S310" s="315">
        <v>0</v>
      </c>
      <c r="T310" s="315">
        <v>0</v>
      </c>
      <c r="U310" s="315">
        <v>33</v>
      </c>
      <c r="V310" s="315">
        <v>44.000000000000007</v>
      </c>
    </row>
    <row r="311" spans="1:25" x14ac:dyDescent="0.25">
      <c r="A311" s="315" t="s">
        <v>461</v>
      </c>
      <c r="B311" s="315" t="s">
        <v>400</v>
      </c>
      <c r="D311" s="315" t="s">
        <v>535</v>
      </c>
      <c r="F311" s="315">
        <v>8</v>
      </c>
      <c r="H311" s="315">
        <v>50</v>
      </c>
      <c r="J311" s="315">
        <v>25</v>
      </c>
      <c r="L311" s="315">
        <v>25</v>
      </c>
      <c r="N311" s="315">
        <v>42</v>
      </c>
      <c r="P311" s="315">
        <v>32</v>
      </c>
      <c r="Q311" s="316"/>
      <c r="R311" s="315">
        <v>0</v>
      </c>
      <c r="S311" s="315">
        <v>13</v>
      </c>
      <c r="T311" s="315">
        <v>50</v>
      </c>
      <c r="U311" s="315">
        <v>50</v>
      </c>
    </row>
    <row r="312" spans="1:25" x14ac:dyDescent="0.25">
      <c r="A312" s="315" t="s">
        <v>461</v>
      </c>
      <c r="B312" s="315" t="s">
        <v>401</v>
      </c>
      <c r="D312" s="315" t="s">
        <v>402</v>
      </c>
      <c r="F312" s="315">
        <v>11</v>
      </c>
      <c r="H312" s="315">
        <v>0</v>
      </c>
      <c r="J312" s="315">
        <v>27.000000000000004</v>
      </c>
      <c r="L312" s="315">
        <v>73</v>
      </c>
      <c r="P312" s="315">
        <v>22.999999999999996</v>
      </c>
      <c r="Q312" s="316"/>
      <c r="R312" s="315">
        <v>0</v>
      </c>
      <c r="S312" s="315">
        <v>0</v>
      </c>
      <c r="T312" s="315">
        <v>0</v>
      </c>
    </row>
    <row r="313" spans="1:25" x14ac:dyDescent="0.25">
      <c r="A313" s="315" t="s">
        <v>461</v>
      </c>
      <c r="B313" s="315" t="s">
        <v>403</v>
      </c>
      <c r="D313" s="315" t="s">
        <v>404</v>
      </c>
      <c r="F313" s="315">
        <v>6</v>
      </c>
      <c r="H313" s="315">
        <v>0</v>
      </c>
      <c r="J313" s="315">
        <v>33</v>
      </c>
      <c r="L313" s="315">
        <v>67</v>
      </c>
      <c r="P313" s="315">
        <v>16</v>
      </c>
      <c r="Q313" s="316"/>
      <c r="R313" s="315">
        <v>0</v>
      </c>
      <c r="S313" s="315">
        <v>0</v>
      </c>
    </row>
    <row r="314" spans="1:25" x14ac:dyDescent="0.25">
      <c r="A314" s="315" t="s">
        <v>461</v>
      </c>
      <c r="B314" s="315" t="s">
        <v>405</v>
      </c>
      <c r="D314" s="315" t="s">
        <v>406</v>
      </c>
      <c r="F314" s="315">
        <v>7</v>
      </c>
      <c r="H314" s="315">
        <v>0</v>
      </c>
      <c r="J314" s="315">
        <v>0</v>
      </c>
      <c r="L314" s="315">
        <v>100</v>
      </c>
      <c r="Q314" s="316"/>
      <c r="R314" s="315">
        <v>0</v>
      </c>
    </row>
    <row r="315" spans="1:25" x14ac:dyDescent="0.25">
      <c r="A315" s="315" t="s">
        <v>461</v>
      </c>
      <c r="B315" s="315" t="s">
        <v>407</v>
      </c>
      <c r="D315" s="315" t="s">
        <v>408</v>
      </c>
      <c r="F315" s="315">
        <v>5</v>
      </c>
      <c r="H315" s="315">
        <v>0</v>
      </c>
      <c r="J315" s="315">
        <v>20</v>
      </c>
      <c r="L315" s="315">
        <v>80</v>
      </c>
      <c r="P315" s="315">
        <v>4</v>
      </c>
      <c r="Q315" s="316"/>
    </row>
    <row r="316" spans="1:25" x14ac:dyDescent="0.25">
      <c r="A316" s="315"/>
      <c r="Q316" s="316"/>
    </row>
    <row r="317" spans="1:25" x14ac:dyDescent="0.25">
      <c r="A317" s="315" t="s">
        <v>462</v>
      </c>
      <c r="B317" s="315" t="s">
        <v>529</v>
      </c>
      <c r="D317" s="315" t="s">
        <v>397</v>
      </c>
      <c r="F317" s="315">
        <v>8</v>
      </c>
      <c r="H317" s="315">
        <v>50</v>
      </c>
      <c r="J317" s="315">
        <v>38</v>
      </c>
      <c r="L317" s="315">
        <v>13</v>
      </c>
      <c r="N317" s="315">
        <v>80</v>
      </c>
      <c r="P317" s="315">
        <v>40.999999999999993</v>
      </c>
      <c r="Q317" s="316"/>
      <c r="R317" s="315">
        <v>0</v>
      </c>
      <c r="S317" s="315">
        <v>0</v>
      </c>
      <c r="T317" s="315">
        <v>13</v>
      </c>
      <c r="U317" s="315">
        <v>13</v>
      </c>
      <c r="V317" s="315">
        <v>25</v>
      </c>
      <c r="W317" s="315">
        <v>25</v>
      </c>
      <c r="X317" s="315">
        <v>38</v>
      </c>
      <c r="Y317" s="315">
        <v>50</v>
      </c>
    </row>
    <row r="318" spans="1:25" x14ac:dyDescent="0.25">
      <c r="A318" s="315" t="s">
        <v>462</v>
      </c>
      <c r="B318" s="315" t="s">
        <v>530</v>
      </c>
      <c r="D318" s="315" t="s">
        <v>397</v>
      </c>
      <c r="F318" s="315">
        <v>20</v>
      </c>
      <c r="H318" s="315">
        <v>55</v>
      </c>
      <c r="J318" s="315">
        <v>35</v>
      </c>
      <c r="L318" s="315">
        <v>10</v>
      </c>
      <c r="N318" s="315">
        <v>60</v>
      </c>
      <c r="P318" s="315">
        <v>27.999999999999996</v>
      </c>
      <c r="Q318" s="316"/>
      <c r="R318" s="315">
        <v>0</v>
      </c>
      <c r="S318" s="315">
        <v>0</v>
      </c>
      <c r="T318" s="315">
        <v>0</v>
      </c>
      <c r="U318" s="315">
        <v>35</v>
      </c>
      <c r="V318" s="315">
        <v>45</v>
      </c>
      <c r="W318" s="315">
        <v>50</v>
      </c>
      <c r="X318" s="315">
        <v>50</v>
      </c>
      <c r="Y318" s="315">
        <v>55</v>
      </c>
    </row>
    <row r="319" spans="1:25" x14ac:dyDescent="0.25">
      <c r="A319" s="315" t="s">
        <v>462</v>
      </c>
      <c r="B319" s="315" t="s">
        <v>531</v>
      </c>
      <c r="D319" s="315" t="s">
        <v>397</v>
      </c>
      <c r="F319" s="315">
        <v>15</v>
      </c>
      <c r="H319" s="315">
        <v>73</v>
      </c>
      <c r="J319" s="315">
        <v>27.000000000000004</v>
      </c>
      <c r="L319" s="315">
        <v>0</v>
      </c>
      <c r="N319" s="315">
        <v>84</v>
      </c>
      <c r="P319" s="315">
        <v>45</v>
      </c>
      <c r="Q319" s="316"/>
      <c r="R319" s="315">
        <v>7</v>
      </c>
      <c r="S319" s="315">
        <v>7</v>
      </c>
      <c r="T319" s="315">
        <v>27.000000000000004</v>
      </c>
      <c r="U319" s="315">
        <v>27.000000000000004</v>
      </c>
      <c r="V319" s="315">
        <v>33</v>
      </c>
      <c r="W319" s="315">
        <v>40</v>
      </c>
      <c r="X319" s="315">
        <v>53</v>
      </c>
      <c r="Y319" s="315">
        <v>73</v>
      </c>
    </row>
    <row r="320" spans="1:25" x14ac:dyDescent="0.25">
      <c r="A320" s="315" t="s">
        <v>462</v>
      </c>
      <c r="B320" s="315" t="s">
        <v>410</v>
      </c>
      <c r="D320" s="315" t="s">
        <v>397</v>
      </c>
      <c r="F320" s="315">
        <v>16</v>
      </c>
      <c r="H320" s="315">
        <v>69</v>
      </c>
      <c r="J320" s="315">
        <v>31</v>
      </c>
      <c r="L320" s="315">
        <v>0</v>
      </c>
      <c r="N320" s="315">
        <v>55.999999999999993</v>
      </c>
      <c r="P320" s="315">
        <v>27.000000000000004</v>
      </c>
      <c r="Q320" s="316"/>
      <c r="R320" s="315">
        <v>0</v>
      </c>
      <c r="S320" s="315">
        <v>0</v>
      </c>
      <c r="T320" s="315">
        <v>13</v>
      </c>
      <c r="U320" s="315">
        <v>38</v>
      </c>
      <c r="V320" s="315">
        <v>38</v>
      </c>
      <c r="W320" s="315">
        <v>44.000000000000007</v>
      </c>
      <c r="X320" s="315">
        <v>63</v>
      </c>
      <c r="Y320" s="315">
        <v>69</v>
      </c>
    </row>
    <row r="321" spans="1:25" x14ac:dyDescent="0.25">
      <c r="A321" s="315" t="s">
        <v>462</v>
      </c>
      <c r="B321" s="315" t="s">
        <v>396</v>
      </c>
      <c r="D321" s="315" t="s">
        <v>532</v>
      </c>
      <c r="F321" s="315">
        <v>22.000000000000004</v>
      </c>
      <c r="H321" s="315">
        <v>64</v>
      </c>
      <c r="J321" s="315">
        <v>32</v>
      </c>
      <c r="L321" s="315">
        <v>5</v>
      </c>
      <c r="N321" s="315">
        <v>60</v>
      </c>
      <c r="P321" s="315">
        <v>22.000000000000004</v>
      </c>
      <c r="Q321" s="316"/>
      <c r="R321" s="315">
        <v>0</v>
      </c>
      <c r="S321" s="315">
        <v>5</v>
      </c>
      <c r="T321" s="315">
        <v>9</v>
      </c>
      <c r="U321" s="315">
        <v>36</v>
      </c>
      <c r="V321" s="315">
        <v>45</v>
      </c>
      <c r="W321" s="315">
        <v>55</v>
      </c>
      <c r="X321" s="315">
        <v>64</v>
      </c>
    </row>
    <row r="322" spans="1:25" x14ac:dyDescent="0.25">
      <c r="A322" s="315" t="s">
        <v>462</v>
      </c>
      <c r="B322" s="315" t="s">
        <v>398</v>
      </c>
      <c r="D322" s="315" t="s">
        <v>533</v>
      </c>
      <c r="F322" s="315">
        <v>11</v>
      </c>
      <c r="H322" s="315">
        <v>73</v>
      </c>
      <c r="J322" s="315">
        <v>9</v>
      </c>
      <c r="L322" s="315">
        <v>18</v>
      </c>
      <c r="N322" s="315">
        <v>54.000000000000007</v>
      </c>
      <c r="P322" s="315">
        <v>4</v>
      </c>
      <c r="Q322" s="316"/>
      <c r="R322" s="315">
        <v>0</v>
      </c>
      <c r="S322" s="315">
        <v>0</v>
      </c>
      <c r="T322" s="315">
        <v>9</v>
      </c>
      <c r="U322" s="315">
        <v>55</v>
      </c>
      <c r="V322" s="315">
        <v>73</v>
      </c>
      <c r="W322" s="315">
        <v>73</v>
      </c>
    </row>
    <row r="323" spans="1:25" x14ac:dyDescent="0.25">
      <c r="A323" s="315" t="s">
        <v>462</v>
      </c>
      <c r="B323" s="315" t="s">
        <v>399</v>
      </c>
      <c r="D323" s="315" t="s">
        <v>534</v>
      </c>
      <c r="F323" s="315">
        <v>15</v>
      </c>
      <c r="H323" s="315">
        <v>47</v>
      </c>
      <c r="J323" s="315">
        <v>13</v>
      </c>
      <c r="L323" s="315">
        <v>40</v>
      </c>
      <c r="N323" s="315">
        <v>55.999999999999993</v>
      </c>
      <c r="P323" s="315">
        <v>12</v>
      </c>
      <c r="Q323" s="316"/>
      <c r="R323" s="315">
        <v>0</v>
      </c>
      <c r="S323" s="315">
        <v>0</v>
      </c>
      <c r="T323" s="315">
        <v>13</v>
      </c>
      <c r="U323" s="315">
        <v>33</v>
      </c>
      <c r="V323" s="315">
        <v>47</v>
      </c>
    </row>
    <row r="324" spans="1:25" x14ac:dyDescent="0.25">
      <c r="A324" s="315" t="s">
        <v>462</v>
      </c>
      <c r="B324" s="315" t="s">
        <v>400</v>
      </c>
      <c r="D324" s="315" t="s">
        <v>535</v>
      </c>
      <c r="F324" s="315">
        <v>15</v>
      </c>
      <c r="H324" s="315">
        <v>47</v>
      </c>
      <c r="J324" s="315">
        <v>13</v>
      </c>
      <c r="L324" s="315">
        <v>40</v>
      </c>
      <c r="N324" s="315">
        <v>55.999999999999993</v>
      </c>
      <c r="P324" s="315">
        <v>14</v>
      </c>
      <c r="Q324" s="316"/>
      <c r="R324" s="315">
        <v>0</v>
      </c>
      <c r="S324" s="315">
        <v>0</v>
      </c>
      <c r="T324" s="315">
        <v>13</v>
      </c>
      <c r="U324" s="315">
        <v>47</v>
      </c>
    </row>
    <row r="325" spans="1:25" x14ac:dyDescent="0.25">
      <c r="A325" s="315" t="s">
        <v>462</v>
      </c>
      <c r="B325" s="315" t="s">
        <v>401</v>
      </c>
      <c r="D325" s="315" t="s">
        <v>402</v>
      </c>
      <c r="F325" s="315">
        <v>10</v>
      </c>
      <c r="H325" s="315">
        <v>0</v>
      </c>
      <c r="J325" s="315">
        <v>10</v>
      </c>
      <c r="L325" s="315">
        <v>90</v>
      </c>
      <c r="P325" s="315">
        <v>44.000000000000007</v>
      </c>
      <c r="Q325" s="316"/>
      <c r="R325" s="315">
        <v>0</v>
      </c>
      <c r="S325" s="315">
        <v>0</v>
      </c>
      <c r="T325" s="315">
        <v>0</v>
      </c>
    </row>
    <row r="326" spans="1:25" x14ac:dyDescent="0.25">
      <c r="A326" s="315" t="s">
        <v>462</v>
      </c>
      <c r="B326" s="315" t="s">
        <v>403</v>
      </c>
      <c r="D326" s="315" t="s">
        <v>404</v>
      </c>
      <c r="F326" s="315">
        <v>13</v>
      </c>
      <c r="H326" s="315">
        <v>0</v>
      </c>
      <c r="J326" s="315">
        <v>31</v>
      </c>
      <c r="L326" s="315">
        <v>69</v>
      </c>
      <c r="P326" s="315">
        <v>22.000000000000004</v>
      </c>
      <c r="Q326" s="316"/>
      <c r="R326" s="315">
        <v>0</v>
      </c>
      <c r="S326" s="315">
        <v>0</v>
      </c>
    </row>
    <row r="327" spans="1:25" x14ac:dyDescent="0.25">
      <c r="A327" s="315" t="s">
        <v>462</v>
      </c>
      <c r="B327" s="315" t="s">
        <v>405</v>
      </c>
      <c r="D327" s="315" t="s">
        <v>406</v>
      </c>
      <c r="F327" s="315">
        <v>27.999999999999996</v>
      </c>
      <c r="H327" s="315">
        <v>0</v>
      </c>
      <c r="J327" s="315">
        <v>4</v>
      </c>
      <c r="L327" s="315">
        <v>96</v>
      </c>
      <c r="P327" s="315">
        <v>20</v>
      </c>
      <c r="Q327" s="316"/>
      <c r="R327" s="315">
        <v>0</v>
      </c>
    </row>
    <row r="328" spans="1:25" x14ac:dyDescent="0.25">
      <c r="A328" s="315" t="s">
        <v>462</v>
      </c>
      <c r="B328" s="315" t="s">
        <v>407</v>
      </c>
      <c r="D328" s="315" t="s">
        <v>408</v>
      </c>
      <c r="F328" s="315">
        <v>27.000000000000004</v>
      </c>
      <c r="H328" s="315">
        <v>0</v>
      </c>
      <c r="J328" s="315">
        <v>15</v>
      </c>
      <c r="L328" s="315">
        <v>85</v>
      </c>
      <c r="P328" s="315">
        <v>10</v>
      </c>
      <c r="Q328" s="316"/>
    </row>
    <row r="329" spans="1:25" x14ac:dyDescent="0.25">
      <c r="A329" s="315"/>
      <c r="Q329" s="316"/>
    </row>
    <row r="330" spans="1:25" x14ac:dyDescent="0.25">
      <c r="A330" s="315" t="s">
        <v>463</v>
      </c>
      <c r="B330" s="315" t="s">
        <v>529</v>
      </c>
      <c r="D330" s="315" t="s">
        <v>397</v>
      </c>
      <c r="F330" s="315">
        <v>6</v>
      </c>
      <c r="H330" s="315">
        <v>67</v>
      </c>
      <c r="J330" s="315">
        <v>33</v>
      </c>
      <c r="L330" s="315">
        <v>0</v>
      </c>
      <c r="N330" s="315">
        <v>55.999999999999993</v>
      </c>
      <c r="P330" s="315">
        <v>52</v>
      </c>
      <c r="Q330" s="316"/>
      <c r="R330" s="315">
        <v>0</v>
      </c>
      <c r="S330" s="315">
        <v>0</v>
      </c>
      <c r="T330" s="315">
        <v>0</v>
      </c>
      <c r="U330" s="315">
        <v>50</v>
      </c>
      <c r="V330" s="315">
        <v>50</v>
      </c>
      <c r="W330" s="315">
        <v>67</v>
      </c>
      <c r="X330" s="315">
        <v>67</v>
      </c>
      <c r="Y330" s="315">
        <v>67</v>
      </c>
    </row>
    <row r="331" spans="1:25" x14ac:dyDescent="0.25">
      <c r="A331" s="315" t="s">
        <v>463</v>
      </c>
      <c r="B331" s="315" t="s">
        <v>530</v>
      </c>
      <c r="D331" s="315" t="s">
        <v>397</v>
      </c>
      <c r="F331" s="315">
        <v>12</v>
      </c>
      <c r="H331" s="315">
        <v>83.000000000000014</v>
      </c>
      <c r="J331" s="315">
        <v>17</v>
      </c>
      <c r="L331" s="315">
        <v>0</v>
      </c>
      <c r="N331" s="315">
        <v>50</v>
      </c>
      <c r="P331" s="315">
        <v>14</v>
      </c>
      <c r="Q331" s="316"/>
      <c r="R331" s="315">
        <v>0</v>
      </c>
      <c r="S331" s="315">
        <v>0</v>
      </c>
      <c r="T331" s="315">
        <v>42</v>
      </c>
      <c r="U331" s="315">
        <v>50</v>
      </c>
      <c r="V331" s="315">
        <v>67</v>
      </c>
      <c r="W331" s="315">
        <v>67</v>
      </c>
      <c r="X331" s="315">
        <v>67</v>
      </c>
      <c r="Y331" s="315">
        <v>83.000000000000014</v>
      </c>
    </row>
    <row r="332" spans="1:25" x14ac:dyDescent="0.25">
      <c r="A332" s="315" t="s">
        <v>463</v>
      </c>
      <c r="B332" s="315" t="s">
        <v>531</v>
      </c>
      <c r="D332" s="315" t="s">
        <v>397</v>
      </c>
      <c r="F332" s="315">
        <v>5</v>
      </c>
      <c r="H332" s="315">
        <v>100</v>
      </c>
      <c r="J332" s="315">
        <v>0</v>
      </c>
      <c r="L332" s="315">
        <v>0</v>
      </c>
      <c r="N332" s="315">
        <v>52</v>
      </c>
      <c r="Q332" s="316"/>
      <c r="R332" s="315">
        <v>0</v>
      </c>
      <c r="S332" s="315">
        <v>0</v>
      </c>
      <c r="T332" s="315">
        <v>20</v>
      </c>
      <c r="U332" s="315">
        <v>80</v>
      </c>
      <c r="V332" s="315">
        <v>100</v>
      </c>
      <c r="W332" s="315">
        <v>100</v>
      </c>
      <c r="X332" s="315">
        <v>100</v>
      </c>
      <c r="Y332" s="315">
        <v>100</v>
      </c>
    </row>
    <row r="333" spans="1:25" x14ac:dyDescent="0.25">
      <c r="A333" s="315" t="s">
        <v>463</v>
      </c>
      <c r="B333" s="315" t="s">
        <v>410</v>
      </c>
      <c r="D333" s="315" t="s">
        <v>397</v>
      </c>
      <c r="F333" s="315">
        <v>3</v>
      </c>
      <c r="H333" s="315">
        <v>100</v>
      </c>
      <c r="J333" s="315">
        <v>0</v>
      </c>
      <c r="L333" s="315">
        <v>0</v>
      </c>
      <c r="N333" s="315">
        <v>54.000000000000007</v>
      </c>
      <c r="Q333" s="316"/>
      <c r="R333" s="315">
        <v>0</v>
      </c>
      <c r="S333" s="315">
        <v>0</v>
      </c>
      <c r="T333" s="315">
        <v>0</v>
      </c>
      <c r="U333" s="315">
        <v>67</v>
      </c>
      <c r="V333" s="315">
        <v>100</v>
      </c>
      <c r="W333" s="315">
        <v>100</v>
      </c>
      <c r="X333" s="315">
        <v>100</v>
      </c>
      <c r="Y333" s="315">
        <v>100</v>
      </c>
    </row>
    <row r="334" spans="1:25" x14ac:dyDescent="0.25">
      <c r="A334" s="315"/>
      <c r="Q334" s="316"/>
    </row>
    <row r="335" spans="1:25" x14ac:dyDescent="0.25">
      <c r="A335" s="315" t="s">
        <v>464</v>
      </c>
      <c r="B335" s="315" t="s">
        <v>530</v>
      </c>
      <c r="D335" s="315" t="s">
        <v>397</v>
      </c>
      <c r="F335" s="315">
        <v>1</v>
      </c>
      <c r="H335" s="315">
        <v>100</v>
      </c>
      <c r="J335" s="315">
        <v>0</v>
      </c>
      <c r="L335" s="315">
        <v>0</v>
      </c>
      <c r="N335" s="315">
        <v>100</v>
      </c>
      <c r="Q335" s="316"/>
      <c r="R335" s="315">
        <v>0</v>
      </c>
      <c r="S335" s="315">
        <v>0</v>
      </c>
      <c r="T335" s="315">
        <v>0</v>
      </c>
      <c r="U335" s="315">
        <v>0</v>
      </c>
      <c r="V335" s="315">
        <v>0</v>
      </c>
      <c r="W335" s="315">
        <v>0</v>
      </c>
      <c r="X335" s="315">
        <v>0</v>
      </c>
      <c r="Y335" s="315">
        <v>100</v>
      </c>
    </row>
    <row r="336" spans="1:25" x14ac:dyDescent="0.25">
      <c r="A336" s="315" t="s">
        <v>464</v>
      </c>
      <c r="B336" s="315" t="s">
        <v>410</v>
      </c>
      <c r="D336" s="315" t="s">
        <v>397</v>
      </c>
      <c r="F336" s="315">
        <v>5</v>
      </c>
      <c r="H336" s="315">
        <v>80</v>
      </c>
      <c r="J336" s="315">
        <v>20</v>
      </c>
      <c r="L336" s="315">
        <v>0</v>
      </c>
      <c r="N336" s="315">
        <v>54.000000000000007</v>
      </c>
      <c r="P336" s="315">
        <v>32</v>
      </c>
      <c r="Q336" s="316"/>
      <c r="R336" s="315">
        <v>0</v>
      </c>
      <c r="S336" s="315">
        <v>0</v>
      </c>
      <c r="T336" s="315">
        <v>20</v>
      </c>
      <c r="U336" s="315">
        <v>60</v>
      </c>
      <c r="V336" s="315">
        <v>80</v>
      </c>
      <c r="W336" s="315">
        <v>80</v>
      </c>
      <c r="X336" s="315">
        <v>80</v>
      </c>
      <c r="Y336" s="315">
        <v>80</v>
      </c>
    </row>
    <row r="337" spans="1:26" x14ac:dyDescent="0.25">
      <c r="A337" s="315" t="s">
        <v>464</v>
      </c>
      <c r="B337" s="315" t="s">
        <v>396</v>
      </c>
      <c r="D337" s="315" t="s">
        <v>532</v>
      </c>
      <c r="F337" s="315">
        <v>11</v>
      </c>
      <c r="H337" s="315">
        <v>73</v>
      </c>
      <c r="J337" s="315">
        <v>27.000000000000004</v>
      </c>
      <c r="L337" s="315">
        <v>0</v>
      </c>
      <c r="N337" s="315">
        <v>66</v>
      </c>
      <c r="P337" s="315">
        <v>49.000000000000007</v>
      </c>
      <c r="Q337" s="316"/>
      <c r="R337" s="315">
        <v>0</v>
      </c>
      <c r="S337" s="315">
        <v>0</v>
      </c>
      <c r="T337" s="315">
        <v>9</v>
      </c>
      <c r="U337" s="315">
        <v>27.000000000000004</v>
      </c>
      <c r="V337" s="315">
        <v>45</v>
      </c>
      <c r="W337" s="315">
        <v>45</v>
      </c>
      <c r="X337" s="315">
        <v>73</v>
      </c>
    </row>
    <row r="338" spans="1:26" x14ac:dyDescent="0.25">
      <c r="A338" s="315" t="s">
        <v>464</v>
      </c>
      <c r="B338" s="315" t="s">
        <v>398</v>
      </c>
      <c r="D338" s="315" t="s">
        <v>533</v>
      </c>
      <c r="F338" s="315">
        <v>9</v>
      </c>
      <c r="H338" s="315">
        <v>44.000000000000007</v>
      </c>
      <c r="J338" s="315">
        <v>22.000000000000004</v>
      </c>
      <c r="L338" s="315">
        <v>33</v>
      </c>
      <c r="N338" s="315">
        <v>64</v>
      </c>
      <c r="P338" s="315">
        <v>52</v>
      </c>
      <c r="Q338" s="316"/>
      <c r="R338" s="315">
        <v>0</v>
      </c>
      <c r="S338" s="315">
        <v>0</v>
      </c>
      <c r="T338" s="315">
        <v>0</v>
      </c>
      <c r="U338" s="315">
        <v>22.000000000000004</v>
      </c>
      <c r="V338" s="315">
        <v>44.000000000000007</v>
      </c>
      <c r="W338" s="315">
        <v>44.000000000000007</v>
      </c>
    </row>
    <row r="339" spans="1:26" x14ac:dyDescent="0.25">
      <c r="A339" s="315" t="s">
        <v>464</v>
      </c>
      <c r="B339" s="315" t="s">
        <v>399</v>
      </c>
      <c r="D339" s="315" t="s">
        <v>534</v>
      </c>
      <c r="F339" s="315">
        <v>10</v>
      </c>
      <c r="H339" s="315">
        <v>30</v>
      </c>
      <c r="J339" s="315">
        <v>40</v>
      </c>
      <c r="L339" s="315">
        <v>30</v>
      </c>
      <c r="N339" s="315">
        <v>64</v>
      </c>
      <c r="P339" s="315">
        <v>26</v>
      </c>
      <c r="Q339" s="316"/>
      <c r="R339" s="315">
        <v>0</v>
      </c>
      <c r="S339" s="315">
        <v>0</v>
      </c>
      <c r="T339" s="315">
        <v>10</v>
      </c>
      <c r="U339" s="315">
        <v>10</v>
      </c>
      <c r="V339" s="315">
        <v>30</v>
      </c>
    </row>
    <row r="340" spans="1:26" x14ac:dyDescent="0.25">
      <c r="A340" s="315" t="s">
        <v>464</v>
      </c>
      <c r="B340" s="315" t="s">
        <v>400</v>
      </c>
      <c r="D340" s="315" t="s">
        <v>535</v>
      </c>
      <c r="F340" s="315">
        <v>7</v>
      </c>
      <c r="H340" s="315">
        <v>57</v>
      </c>
      <c r="J340" s="315">
        <v>29</v>
      </c>
      <c r="L340" s="315">
        <v>14</v>
      </c>
      <c r="N340" s="315">
        <v>50</v>
      </c>
      <c r="P340" s="315">
        <v>24</v>
      </c>
      <c r="Q340" s="316"/>
      <c r="R340" s="315">
        <v>0</v>
      </c>
      <c r="S340" s="315">
        <v>0</v>
      </c>
      <c r="T340" s="315">
        <v>29</v>
      </c>
      <c r="U340" s="315">
        <v>57</v>
      </c>
    </row>
    <row r="341" spans="1:26" x14ac:dyDescent="0.25">
      <c r="A341" s="315" t="s">
        <v>464</v>
      </c>
      <c r="B341" s="315" t="s">
        <v>401</v>
      </c>
      <c r="D341" s="315" t="s">
        <v>402</v>
      </c>
      <c r="F341" s="315">
        <v>17</v>
      </c>
      <c r="H341" s="315">
        <v>12</v>
      </c>
      <c r="J341" s="315">
        <v>12</v>
      </c>
      <c r="L341" s="315">
        <v>76</v>
      </c>
      <c r="N341" s="315">
        <v>40</v>
      </c>
      <c r="P341" s="315">
        <v>26</v>
      </c>
      <c r="Q341" s="316"/>
      <c r="R341" s="315">
        <v>0</v>
      </c>
      <c r="S341" s="315">
        <v>6</v>
      </c>
      <c r="T341" s="315">
        <v>12</v>
      </c>
    </row>
    <row r="342" spans="1:26" x14ac:dyDescent="0.25">
      <c r="A342" s="315" t="s">
        <v>464</v>
      </c>
      <c r="B342" s="315" t="s">
        <v>403</v>
      </c>
      <c r="D342" s="315" t="s">
        <v>404</v>
      </c>
      <c r="F342" s="315">
        <v>18</v>
      </c>
      <c r="H342" s="315">
        <v>0</v>
      </c>
      <c r="J342" s="315">
        <v>27.999999999999996</v>
      </c>
      <c r="L342" s="315">
        <v>72</v>
      </c>
      <c r="P342" s="315">
        <v>15</v>
      </c>
      <c r="Q342" s="316"/>
      <c r="R342" s="315">
        <v>0</v>
      </c>
      <c r="S342" s="315">
        <v>0</v>
      </c>
    </row>
    <row r="343" spans="1:26" x14ac:dyDescent="0.25">
      <c r="A343" s="315" t="s">
        <v>464</v>
      </c>
      <c r="B343" s="315" t="s">
        <v>405</v>
      </c>
      <c r="D343" s="315" t="s">
        <v>406</v>
      </c>
      <c r="F343" s="315">
        <v>12</v>
      </c>
      <c r="H343" s="315">
        <v>0</v>
      </c>
      <c r="J343" s="315">
        <v>25</v>
      </c>
      <c r="L343" s="315">
        <v>75</v>
      </c>
      <c r="P343" s="315">
        <v>13</v>
      </c>
      <c r="Q343" s="316"/>
      <c r="R343" s="315">
        <v>0</v>
      </c>
    </row>
    <row r="344" spans="1:26" x14ac:dyDescent="0.25">
      <c r="A344" s="315" t="s">
        <v>464</v>
      </c>
      <c r="B344" s="315" t="s">
        <v>407</v>
      </c>
      <c r="D344" s="315" t="s">
        <v>408</v>
      </c>
      <c r="F344" s="315">
        <v>11</v>
      </c>
      <c r="H344" s="315">
        <v>0</v>
      </c>
      <c r="J344" s="315">
        <v>0</v>
      </c>
      <c r="L344" s="315">
        <v>100</v>
      </c>
      <c r="Q344" s="316"/>
    </row>
    <row r="345" spans="1:26" x14ac:dyDescent="0.25">
      <c r="A345" s="315"/>
      <c r="Q345" s="316"/>
    </row>
    <row r="346" spans="1:26" x14ac:dyDescent="0.25">
      <c r="A346" s="322" t="s">
        <v>416</v>
      </c>
      <c r="B346" s="323" t="s">
        <v>529</v>
      </c>
      <c r="C346" s="323"/>
      <c r="D346" s="323" t="s">
        <v>397</v>
      </c>
      <c r="E346" s="323"/>
      <c r="F346" s="323">
        <v>17</v>
      </c>
      <c r="G346" s="323"/>
      <c r="H346" s="323">
        <v>53</v>
      </c>
      <c r="I346" s="323"/>
      <c r="J346" s="323">
        <v>40.999999999999993</v>
      </c>
      <c r="K346" s="323"/>
      <c r="L346" s="323">
        <v>6</v>
      </c>
      <c r="M346" s="323"/>
      <c r="N346" s="323">
        <v>60</v>
      </c>
      <c r="O346" s="323"/>
      <c r="P346" s="323">
        <v>45</v>
      </c>
      <c r="Q346" s="324"/>
      <c r="R346" s="323">
        <v>0</v>
      </c>
      <c r="S346" s="323">
        <v>0</v>
      </c>
      <c r="T346" s="323">
        <v>12</v>
      </c>
      <c r="U346" s="323">
        <v>29</v>
      </c>
      <c r="V346" s="323">
        <v>35</v>
      </c>
      <c r="W346" s="323">
        <v>40.999999999999993</v>
      </c>
      <c r="X346" s="323">
        <v>47</v>
      </c>
      <c r="Y346" s="323">
        <v>53</v>
      </c>
      <c r="Z346" s="325"/>
    </row>
    <row r="347" spans="1:26" x14ac:dyDescent="0.25">
      <c r="A347" s="323"/>
      <c r="B347" s="323" t="s">
        <v>530</v>
      </c>
      <c r="C347" s="323"/>
      <c r="D347" s="323" t="s">
        <v>397</v>
      </c>
      <c r="E347" s="323"/>
      <c r="F347" s="323">
        <v>39</v>
      </c>
      <c r="G347" s="323"/>
      <c r="H347" s="323">
        <v>72</v>
      </c>
      <c r="I347" s="323"/>
      <c r="J347" s="323">
        <v>22.999999999999996</v>
      </c>
      <c r="K347" s="323"/>
      <c r="L347" s="323">
        <v>5</v>
      </c>
      <c r="M347" s="323"/>
      <c r="N347" s="323">
        <v>55.999999999999993</v>
      </c>
      <c r="O347" s="323"/>
      <c r="P347" s="323">
        <v>25</v>
      </c>
      <c r="Q347" s="324"/>
      <c r="R347" s="323">
        <v>0</v>
      </c>
      <c r="S347" s="323">
        <v>0</v>
      </c>
      <c r="T347" s="323">
        <v>15</v>
      </c>
      <c r="U347" s="323">
        <v>44.000000000000007</v>
      </c>
      <c r="V347" s="323">
        <v>54.000000000000007</v>
      </c>
      <c r="W347" s="323">
        <v>55.999999999999993</v>
      </c>
      <c r="X347" s="323">
        <v>62</v>
      </c>
      <c r="Y347" s="323">
        <v>72</v>
      </c>
      <c r="Z347" s="325"/>
    </row>
    <row r="348" spans="1:26" x14ac:dyDescent="0.25">
      <c r="A348" s="323"/>
      <c r="B348" s="323" t="s">
        <v>531</v>
      </c>
      <c r="C348" s="323"/>
      <c r="D348" s="323" t="s">
        <v>397</v>
      </c>
      <c r="E348" s="323"/>
      <c r="F348" s="323">
        <v>29</v>
      </c>
      <c r="G348" s="323"/>
      <c r="H348" s="323">
        <v>76</v>
      </c>
      <c r="I348" s="323"/>
      <c r="J348" s="323">
        <v>24</v>
      </c>
      <c r="K348" s="323"/>
      <c r="L348" s="323">
        <v>0</v>
      </c>
      <c r="M348" s="323"/>
      <c r="N348" s="323">
        <v>60</v>
      </c>
      <c r="O348" s="323"/>
      <c r="P348" s="323">
        <v>39</v>
      </c>
      <c r="Q348" s="324"/>
      <c r="R348" s="323">
        <v>3</v>
      </c>
      <c r="S348" s="323">
        <v>7</v>
      </c>
      <c r="T348" s="323">
        <v>24</v>
      </c>
      <c r="U348" s="323">
        <v>38</v>
      </c>
      <c r="V348" s="323">
        <v>48</v>
      </c>
      <c r="W348" s="323">
        <v>59</v>
      </c>
      <c r="X348" s="323">
        <v>66</v>
      </c>
      <c r="Y348" s="323">
        <v>76</v>
      </c>
      <c r="Z348" s="325"/>
    </row>
    <row r="349" spans="1:26" x14ac:dyDescent="0.25">
      <c r="A349" s="323"/>
      <c r="B349" s="323" t="s">
        <v>410</v>
      </c>
      <c r="C349" s="323"/>
      <c r="D349" s="323" t="s">
        <v>397</v>
      </c>
      <c r="E349" s="323"/>
      <c r="F349" s="323">
        <v>35</v>
      </c>
      <c r="G349" s="323"/>
      <c r="H349" s="323">
        <v>80</v>
      </c>
      <c r="I349" s="323"/>
      <c r="J349" s="323">
        <v>20</v>
      </c>
      <c r="K349" s="323"/>
      <c r="L349" s="323">
        <v>0</v>
      </c>
      <c r="M349" s="323"/>
      <c r="N349" s="323">
        <v>55.999999999999993</v>
      </c>
      <c r="O349" s="323"/>
      <c r="P349" s="323">
        <v>39</v>
      </c>
      <c r="Q349" s="324"/>
      <c r="R349" s="323">
        <v>0</v>
      </c>
      <c r="S349" s="323">
        <v>6</v>
      </c>
      <c r="T349" s="323">
        <v>14</v>
      </c>
      <c r="U349" s="323">
        <v>43</v>
      </c>
      <c r="V349" s="323">
        <v>60</v>
      </c>
      <c r="W349" s="323">
        <v>66</v>
      </c>
      <c r="X349" s="323">
        <v>77</v>
      </c>
      <c r="Y349" s="323">
        <v>80</v>
      </c>
      <c r="Z349" s="325"/>
    </row>
    <row r="350" spans="1:26" x14ac:dyDescent="0.25">
      <c r="A350" s="323"/>
      <c r="B350" s="323" t="s">
        <v>396</v>
      </c>
      <c r="C350" s="323"/>
      <c r="D350" s="323" t="s">
        <v>532</v>
      </c>
      <c r="E350" s="323"/>
      <c r="F350" s="323">
        <v>37</v>
      </c>
      <c r="G350" s="323"/>
      <c r="H350" s="323">
        <v>65</v>
      </c>
      <c r="I350" s="323"/>
      <c r="J350" s="323">
        <v>32</v>
      </c>
      <c r="K350" s="323"/>
      <c r="L350" s="323">
        <v>3</v>
      </c>
      <c r="M350" s="323"/>
      <c r="N350" s="323">
        <v>62</v>
      </c>
      <c r="O350" s="323"/>
      <c r="P350" s="323">
        <v>27.000000000000004</v>
      </c>
      <c r="Q350" s="324"/>
      <c r="R350" s="323">
        <v>0</v>
      </c>
      <c r="S350" s="323">
        <v>3</v>
      </c>
      <c r="T350" s="323">
        <v>8</v>
      </c>
      <c r="U350" s="323">
        <v>32</v>
      </c>
      <c r="V350" s="323">
        <v>43</v>
      </c>
      <c r="W350" s="323">
        <v>49.000000000000007</v>
      </c>
      <c r="X350" s="323">
        <v>65</v>
      </c>
      <c r="Y350" s="323"/>
    </row>
    <row r="351" spans="1:26" x14ac:dyDescent="0.25">
      <c r="A351" s="323"/>
      <c r="B351" s="323" t="s">
        <v>398</v>
      </c>
      <c r="C351" s="323"/>
      <c r="D351" s="323" t="s">
        <v>533</v>
      </c>
      <c r="E351" s="323"/>
      <c r="F351" s="323">
        <v>29</v>
      </c>
      <c r="G351" s="323"/>
      <c r="H351" s="323">
        <v>66</v>
      </c>
      <c r="I351" s="323"/>
      <c r="J351" s="323">
        <v>14</v>
      </c>
      <c r="K351" s="323"/>
      <c r="L351" s="323">
        <v>21</v>
      </c>
      <c r="M351" s="323"/>
      <c r="N351" s="323">
        <v>64</v>
      </c>
      <c r="O351" s="323"/>
      <c r="P351" s="323">
        <v>40.999999999999993</v>
      </c>
      <c r="Q351" s="324"/>
      <c r="R351" s="323">
        <v>0</v>
      </c>
      <c r="S351" s="323">
        <v>0</v>
      </c>
      <c r="T351" s="323">
        <v>7</v>
      </c>
      <c r="U351" s="323">
        <v>31</v>
      </c>
      <c r="V351" s="323">
        <v>59</v>
      </c>
      <c r="W351" s="323">
        <v>66</v>
      </c>
      <c r="X351" s="323"/>
      <c r="Y351" s="323"/>
    </row>
    <row r="352" spans="1:26" x14ac:dyDescent="0.25">
      <c r="A352" s="323"/>
      <c r="B352" s="323" t="s">
        <v>399</v>
      </c>
      <c r="C352" s="323"/>
      <c r="D352" s="323" t="s">
        <v>534</v>
      </c>
      <c r="E352" s="323"/>
      <c r="F352" s="323">
        <v>34</v>
      </c>
      <c r="G352" s="323"/>
      <c r="H352" s="323">
        <v>40.999999999999993</v>
      </c>
      <c r="I352" s="323"/>
      <c r="J352" s="323">
        <v>21</v>
      </c>
      <c r="K352" s="323"/>
      <c r="L352" s="323">
        <v>38</v>
      </c>
      <c r="M352" s="323"/>
      <c r="N352" s="323">
        <v>58</v>
      </c>
      <c r="O352" s="323"/>
      <c r="P352" s="323">
        <v>19</v>
      </c>
      <c r="Q352" s="324"/>
      <c r="R352" s="323">
        <v>0</v>
      </c>
      <c r="S352" s="323">
        <v>0</v>
      </c>
      <c r="T352" s="323">
        <v>9</v>
      </c>
      <c r="U352" s="323">
        <v>26</v>
      </c>
      <c r="V352" s="323">
        <v>40.999999999999993</v>
      </c>
      <c r="W352" s="323"/>
      <c r="X352" s="323"/>
      <c r="Y352" s="323"/>
    </row>
    <row r="353" spans="1:25" x14ac:dyDescent="0.25">
      <c r="A353" s="323"/>
      <c r="B353" s="323" t="s">
        <v>400</v>
      </c>
      <c r="C353" s="323"/>
      <c r="D353" s="323" t="s">
        <v>535</v>
      </c>
      <c r="E353" s="323"/>
      <c r="F353" s="323">
        <v>30</v>
      </c>
      <c r="G353" s="323"/>
      <c r="H353" s="323">
        <v>50</v>
      </c>
      <c r="I353" s="323"/>
      <c r="J353" s="323">
        <v>20</v>
      </c>
      <c r="K353" s="323"/>
      <c r="L353" s="323">
        <v>30</v>
      </c>
      <c r="M353" s="323"/>
      <c r="N353" s="323">
        <v>48</v>
      </c>
      <c r="O353" s="323"/>
      <c r="P353" s="323">
        <v>22.999999999999996</v>
      </c>
      <c r="Q353" s="324"/>
      <c r="R353" s="323">
        <v>0</v>
      </c>
      <c r="S353" s="323">
        <v>3</v>
      </c>
      <c r="T353" s="323">
        <v>27.000000000000004</v>
      </c>
      <c r="U353" s="323">
        <v>50</v>
      </c>
      <c r="V353" s="323"/>
      <c r="W353" s="323"/>
      <c r="X353" s="323"/>
      <c r="Y353" s="323"/>
    </row>
    <row r="354" spans="1:25" x14ac:dyDescent="0.25">
      <c r="A354" s="323"/>
      <c r="B354" s="323" t="s">
        <v>401</v>
      </c>
      <c r="C354" s="323"/>
      <c r="D354" s="323" t="s">
        <v>402</v>
      </c>
      <c r="E354" s="323"/>
      <c r="F354" s="323">
        <v>38</v>
      </c>
      <c r="G354" s="323"/>
      <c r="H354" s="323">
        <v>5</v>
      </c>
      <c r="I354" s="323"/>
      <c r="J354" s="323">
        <v>16</v>
      </c>
      <c r="K354" s="323"/>
      <c r="L354" s="323">
        <v>79</v>
      </c>
      <c r="M354" s="323"/>
      <c r="N354" s="323">
        <v>40</v>
      </c>
      <c r="O354" s="323"/>
      <c r="P354" s="323">
        <v>27.000000000000004</v>
      </c>
      <c r="Q354" s="324"/>
      <c r="R354" s="323">
        <v>0</v>
      </c>
      <c r="S354" s="323">
        <v>3</v>
      </c>
      <c r="T354" s="323">
        <v>5</v>
      </c>
      <c r="U354" s="323"/>
      <c r="V354" s="323"/>
      <c r="W354" s="323"/>
      <c r="X354" s="323"/>
      <c r="Y354" s="323"/>
    </row>
    <row r="355" spans="1:25" x14ac:dyDescent="0.25">
      <c r="A355" s="323"/>
      <c r="B355" s="323" t="s">
        <v>403</v>
      </c>
      <c r="C355" s="323"/>
      <c r="D355" s="323" t="s">
        <v>404</v>
      </c>
      <c r="E355" s="323"/>
      <c r="F355" s="323">
        <v>37</v>
      </c>
      <c r="G355" s="323"/>
      <c r="H355" s="323">
        <v>0</v>
      </c>
      <c r="I355" s="323"/>
      <c r="J355" s="323">
        <v>30</v>
      </c>
      <c r="K355" s="323"/>
      <c r="L355" s="323">
        <v>70</v>
      </c>
      <c r="M355" s="323"/>
      <c r="N355" s="323"/>
      <c r="O355" s="323"/>
      <c r="P355" s="323">
        <v>18</v>
      </c>
      <c r="Q355" s="324"/>
      <c r="R355" s="323">
        <v>0</v>
      </c>
      <c r="S355" s="323">
        <v>0</v>
      </c>
      <c r="T355" s="323"/>
      <c r="U355" s="323"/>
      <c r="V355" s="323"/>
      <c r="W355" s="323"/>
      <c r="X355" s="323"/>
      <c r="Y355" s="323"/>
    </row>
    <row r="356" spans="1:25" x14ac:dyDescent="0.25">
      <c r="A356" s="323"/>
      <c r="B356" s="323" t="s">
        <v>405</v>
      </c>
      <c r="C356" s="323"/>
      <c r="D356" s="323" t="s">
        <v>406</v>
      </c>
      <c r="E356" s="323"/>
      <c r="F356" s="323">
        <v>47</v>
      </c>
      <c r="G356" s="323"/>
      <c r="H356" s="323">
        <v>0</v>
      </c>
      <c r="I356" s="323"/>
      <c r="J356" s="323">
        <v>9</v>
      </c>
      <c r="K356" s="323"/>
      <c r="L356" s="323">
        <v>91</v>
      </c>
      <c r="M356" s="323"/>
      <c r="N356" s="323"/>
      <c r="O356" s="323"/>
      <c r="P356" s="323">
        <v>15</v>
      </c>
      <c r="Q356" s="324"/>
      <c r="R356" s="323">
        <v>0</v>
      </c>
      <c r="S356" s="323"/>
      <c r="T356" s="323"/>
      <c r="U356" s="323"/>
      <c r="V356" s="323"/>
      <c r="W356" s="323"/>
      <c r="X356" s="323"/>
      <c r="Y356" s="323"/>
    </row>
    <row r="357" spans="1:25" x14ac:dyDescent="0.25">
      <c r="A357" s="323"/>
      <c r="B357" s="323" t="s">
        <v>407</v>
      </c>
      <c r="C357" s="323"/>
      <c r="D357" s="323" t="s">
        <v>408</v>
      </c>
      <c r="E357" s="323"/>
      <c r="F357" s="323">
        <v>43</v>
      </c>
      <c r="G357" s="323"/>
      <c r="H357" s="323">
        <v>0</v>
      </c>
      <c r="I357" s="323"/>
      <c r="J357" s="323">
        <v>12</v>
      </c>
      <c r="K357" s="323"/>
      <c r="L357" s="323">
        <v>88.000000000000014</v>
      </c>
      <c r="M357" s="323"/>
      <c r="N357" s="323"/>
      <c r="O357" s="323"/>
      <c r="P357" s="323">
        <v>9</v>
      </c>
      <c r="Q357" s="324"/>
      <c r="R357" s="323"/>
      <c r="S357" s="323"/>
      <c r="T357" s="323"/>
      <c r="U357" s="323"/>
      <c r="V357" s="323"/>
      <c r="W357" s="323"/>
      <c r="X357" s="323"/>
      <c r="Y357" s="323"/>
    </row>
    <row r="358" spans="1:25" x14ac:dyDescent="0.25">
      <c r="A358" s="315"/>
      <c r="Q358" s="316"/>
    </row>
    <row r="359" spans="1:25" ht="14.5" x14ac:dyDescent="0.35">
      <c r="A359" s="321" t="s">
        <v>147</v>
      </c>
      <c r="Q359" s="316"/>
    </row>
    <row r="360" spans="1:25" ht="14.5" x14ac:dyDescent="0.35">
      <c r="A360" s="321" t="s">
        <v>465</v>
      </c>
      <c r="Q360" s="316"/>
    </row>
    <row r="361" spans="1:25" x14ac:dyDescent="0.25">
      <c r="A361" s="315" t="s">
        <v>467</v>
      </c>
      <c r="B361" s="315" t="s">
        <v>529</v>
      </c>
      <c r="D361" s="315" t="s">
        <v>397</v>
      </c>
      <c r="F361" s="315">
        <v>3</v>
      </c>
      <c r="H361" s="315">
        <v>67</v>
      </c>
      <c r="J361" s="315">
        <v>33</v>
      </c>
      <c r="L361" s="315">
        <v>0</v>
      </c>
      <c r="N361" s="315">
        <v>84</v>
      </c>
      <c r="P361" s="315">
        <v>8</v>
      </c>
      <c r="Q361" s="316"/>
      <c r="R361" s="315">
        <v>0</v>
      </c>
      <c r="S361" s="315">
        <v>0</v>
      </c>
      <c r="T361" s="315">
        <v>0</v>
      </c>
      <c r="U361" s="315">
        <v>0</v>
      </c>
      <c r="V361" s="315">
        <v>33</v>
      </c>
      <c r="W361" s="315">
        <v>33</v>
      </c>
      <c r="X361" s="315">
        <v>33</v>
      </c>
      <c r="Y361" s="315">
        <v>67</v>
      </c>
    </row>
    <row r="362" spans="1:25" x14ac:dyDescent="0.25">
      <c r="A362" s="315" t="s">
        <v>467</v>
      </c>
      <c r="B362" s="315" t="s">
        <v>530</v>
      </c>
      <c r="D362" s="315" t="s">
        <v>397</v>
      </c>
      <c r="F362" s="315">
        <v>3</v>
      </c>
      <c r="H362" s="315">
        <v>33</v>
      </c>
      <c r="J362" s="315">
        <v>67</v>
      </c>
      <c r="L362" s="315">
        <v>0</v>
      </c>
      <c r="N362" s="315">
        <v>64</v>
      </c>
      <c r="P362" s="315">
        <v>100</v>
      </c>
      <c r="Q362" s="316"/>
      <c r="R362" s="315">
        <v>0</v>
      </c>
      <c r="S362" s="315">
        <v>0</v>
      </c>
      <c r="T362" s="315">
        <v>0</v>
      </c>
      <c r="U362" s="315">
        <v>0</v>
      </c>
      <c r="V362" s="315">
        <v>33</v>
      </c>
      <c r="W362" s="315">
        <v>33</v>
      </c>
      <c r="X362" s="315">
        <v>33</v>
      </c>
      <c r="Y362" s="315">
        <v>33</v>
      </c>
    </row>
    <row r="363" spans="1:25" x14ac:dyDescent="0.25">
      <c r="A363" s="315" t="s">
        <v>467</v>
      </c>
      <c r="B363" s="315" t="s">
        <v>531</v>
      </c>
      <c r="D363" s="315" t="s">
        <v>397</v>
      </c>
      <c r="F363" s="315">
        <v>4</v>
      </c>
      <c r="H363" s="315">
        <v>75</v>
      </c>
      <c r="J363" s="315">
        <v>25</v>
      </c>
      <c r="L363" s="315">
        <v>0</v>
      </c>
      <c r="N363" s="315">
        <v>55.999999999999993</v>
      </c>
      <c r="P363" s="315">
        <v>55.999999999999993</v>
      </c>
      <c r="Q363" s="316"/>
      <c r="R363" s="315">
        <v>0</v>
      </c>
      <c r="S363" s="315">
        <v>0</v>
      </c>
      <c r="T363" s="315">
        <v>0</v>
      </c>
      <c r="U363" s="315">
        <v>50</v>
      </c>
      <c r="V363" s="315">
        <v>50</v>
      </c>
      <c r="W363" s="315">
        <v>50</v>
      </c>
      <c r="X363" s="315">
        <v>75</v>
      </c>
      <c r="Y363" s="315">
        <v>75</v>
      </c>
    </row>
    <row r="364" spans="1:25" x14ac:dyDescent="0.25">
      <c r="A364" s="315" t="s">
        <v>467</v>
      </c>
      <c r="B364" s="315" t="s">
        <v>410</v>
      </c>
      <c r="D364" s="315" t="s">
        <v>397</v>
      </c>
      <c r="F364" s="315">
        <v>4</v>
      </c>
      <c r="H364" s="315">
        <v>75</v>
      </c>
      <c r="J364" s="315">
        <v>25</v>
      </c>
      <c r="L364" s="315">
        <v>0</v>
      </c>
      <c r="N364" s="315">
        <v>60</v>
      </c>
      <c r="P364" s="315">
        <v>32</v>
      </c>
      <c r="Q364" s="316"/>
      <c r="R364" s="315">
        <v>0</v>
      </c>
      <c r="S364" s="315">
        <v>0</v>
      </c>
      <c r="T364" s="315">
        <v>0</v>
      </c>
      <c r="U364" s="315">
        <v>50</v>
      </c>
      <c r="V364" s="315">
        <v>75</v>
      </c>
      <c r="W364" s="315">
        <v>75</v>
      </c>
      <c r="X364" s="315">
        <v>75</v>
      </c>
      <c r="Y364" s="315">
        <v>75</v>
      </c>
    </row>
    <row r="365" spans="1:25" x14ac:dyDescent="0.25">
      <c r="A365" s="315" t="s">
        <v>467</v>
      </c>
      <c r="B365" s="315" t="s">
        <v>396</v>
      </c>
      <c r="D365" s="315" t="s">
        <v>532</v>
      </c>
      <c r="F365" s="315">
        <v>6</v>
      </c>
      <c r="H365" s="315">
        <v>50</v>
      </c>
      <c r="J365" s="315">
        <v>33</v>
      </c>
      <c r="L365" s="315">
        <v>17</v>
      </c>
      <c r="N365" s="315">
        <v>64</v>
      </c>
      <c r="P365" s="315">
        <v>88.000000000000014</v>
      </c>
      <c r="Q365" s="316"/>
      <c r="R365" s="315">
        <v>0</v>
      </c>
      <c r="S365" s="315">
        <v>0</v>
      </c>
      <c r="T365" s="315">
        <v>0</v>
      </c>
      <c r="U365" s="315">
        <v>0</v>
      </c>
      <c r="V365" s="315">
        <v>50</v>
      </c>
      <c r="W365" s="315">
        <v>50</v>
      </c>
      <c r="X365" s="315">
        <v>50</v>
      </c>
    </row>
    <row r="366" spans="1:25" x14ac:dyDescent="0.25">
      <c r="A366" s="315" t="s">
        <v>467</v>
      </c>
      <c r="B366" s="315" t="s">
        <v>398</v>
      </c>
      <c r="D366" s="315" t="s">
        <v>533</v>
      </c>
      <c r="F366" s="315">
        <v>8</v>
      </c>
      <c r="H366" s="315">
        <v>63</v>
      </c>
      <c r="J366" s="315">
        <v>38</v>
      </c>
      <c r="L366" s="315">
        <v>0</v>
      </c>
      <c r="N366" s="315">
        <v>44.000000000000007</v>
      </c>
      <c r="P366" s="315">
        <v>39</v>
      </c>
      <c r="Q366" s="316"/>
      <c r="R366" s="315">
        <v>13</v>
      </c>
      <c r="S366" s="315">
        <v>13</v>
      </c>
      <c r="T366" s="315">
        <v>38</v>
      </c>
      <c r="U366" s="315">
        <v>50</v>
      </c>
      <c r="V366" s="315">
        <v>63</v>
      </c>
      <c r="W366" s="315">
        <v>63</v>
      </c>
    </row>
    <row r="367" spans="1:25" x14ac:dyDescent="0.25">
      <c r="A367" s="315" t="s">
        <v>467</v>
      </c>
      <c r="B367" s="315" t="s">
        <v>399</v>
      </c>
      <c r="D367" s="315" t="s">
        <v>534</v>
      </c>
      <c r="F367" s="315">
        <v>7</v>
      </c>
      <c r="H367" s="315">
        <v>29</v>
      </c>
      <c r="J367" s="315">
        <v>14</v>
      </c>
      <c r="L367" s="315">
        <v>57</v>
      </c>
      <c r="N367" s="315">
        <v>60</v>
      </c>
      <c r="P367" s="315">
        <v>8</v>
      </c>
      <c r="Q367" s="316"/>
      <c r="R367" s="315">
        <v>0</v>
      </c>
      <c r="S367" s="315">
        <v>0</v>
      </c>
      <c r="T367" s="315">
        <v>14</v>
      </c>
      <c r="U367" s="315">
        <v>14</v>
      </c>
      <c r="V367" s="315">
        <v>29</v>
      </c>
    </row>
    <row r="368" spans="1:25" x14ac:dyDescent="0.25">
      <c r="A368" s="315" t="s">
        <v>467</v>
      </c>
      <c r="B368" s="315" t="s">
        <v>400</v>
      </c>
      <c r="D368" s="315" t="s">
        <v>535</v>
      </c>
      <c r="F368" s="315">
        <v>7</v>
      </c>
      <c r="H368" s="315">
        <v>14</v>
      </c>
      <c r="J368" s="315">
        <v>43</v>
      </c>
      <c r="L368" s="315">
        <v>43</v>
      </c>
      <c r="N368" s="315">
        <v>55.999999999999993</v>
      </c>
      <c r="P368" s="315">
        <v>47</v>
      </c>
      <c r="Q368" s="316"/>
      <c r="R368" s="315">
        <v>0</v>
      </c>
      <c r="S368" s="315">
        <v>0</v>
      </c>
      <c r="T368" s="315">
        <v>0</v>
      </c>
      <c r="U368" s="315">
        <v>14</v>
      </c>
    </row>
    <row r="369" spans="1:25" x14ac:dyDescent="0.25">
      <c r="A369" s="315" t="s">
        <v>467</v>
      </c>
      <c r="B369" s="315" t="s">
        <v>401</v>
      </c>
      <c r="D369" s="315" t="s">
        <v>402</v>
      </c>
      <c r="F369" s="315">
        <v>5</v>
      </c>
      <c r="H369" s="315">
        <v>0</v>
      </c>
      <c r="J369" s="315">
        <v>20</v>
      </c>
      <c r="L369" s="315">
        <v>80</v>
      </c>
      <c r="P369" s="315">
        <v>27.999999999999996</v>
      </c>
      <c r="Q369" s="316"/>
      <c r="R369" s="315">
        <v>0</v>
      </c>
      <c r="S369" s="315">
        <v>0</v>
      </c>
      <c r="T369" s="315">
        <v>0</v>
      </c>
    </row>
    <row r="370" spans="1:25" x14ac:dyDescent="0.25">
      <c r="A370" s="315" t="s">
        <v>467</v>
      </c>
      <c r="B370" s="315" t="s">
        <v>403</v>
      </c>
      <c r="D370" s="315" t="s">
        <v>404</v>
      </c>
      <c r="F370" s="315">
        <v>2</v>
      </c>
      <c r="H370" s="315">
        <v>0</v>
      </c>
      <c r="J370" s="315">
        <v>100</v>
      </c>
      <c r="L370" s="315">
        <v>0</v>
      </c>
      <c r="P370" s="315">
        <v>18</v>
      </c>
      <c r="Q370" s="316"/>
      <c r="R370" s="315">
        <v>0</v>
      </c>
      <c r="S370" s="315">
        <v>0</v>
      </c>
    </row>
    <row r="371" spans="1:25" x14ac:dyDescent="0.25">
      <c r="A371" s="315" t="s">
        <v>467</v>
      </c>
      <c r="B371" s="315" t="s">
        <v>405</v>
      </c>
      <c r="D371" s="315" t="s">
        <v>406</v>
      </c>
      <c r="F371" s="315">
        <v>4</v>
      </c>
      <c r="H371" s="315">
        <v>0</v>
      </c>
      <c r="J371" s="315">
        <v>50</v>
      </c>
      <c r="L371" s="315">
        <v>50</v>
      </c>
      <c r="P371" s="315">
        <v>6</v>
      </c>
      <c r="Q371" s="316"/>
      <c r="R371" s="315">
        <v>0</v>
      </c>
    </row>
    <row r="372" spans="1:25" x14ac:dyDescent="0.25">
      <c r="A372" s="315" t="s">
        <v>467</v>
      </c>
      <c r="B372" s="315" t="s">
        <v>407</v>
      </c>
      <c r="D372" s="315" t="s">
        <v>408</v>
      </c>
      <c r="F372" s="315">
        <v>4</v>
      </c>
      <c r="H372" s="315">
        <v>0</v>
      </c>
      <c r="J372" s="315">
        <v>0</v>
      </c>
      <c r="L372" s="315">
        <v>100</v>
      </c>
      <c r="Q372" s="316"/>
    </row>
    <row r="373" spans="1:25" x14ac:dyDescent="0.25">
      <c r="A373" s="315"/>
      <c r="Q373" s="316"/>
    </row>
    <row r="374" spans="1:25" x14ac:dyDescent="0.25">
      <c r="A374" s="315" t="s">
        <v>468</v>
      </c>
      <c r="B374" s="315" t="s">
        <v>529</v>
      </c>
      <c r="D374" s="315" t="s">
        <v>397</v>
      </c>
      <c r="F374" s="315">
        <v>1</v>
      </c>
      <c r="H374" s="315">
        <v>100</v>
      </c>
      <c r="J374" s="315">
        <v>0</v>
      </c>
      <c r="L374" s="315">
        <v>0</v>
      </c>
      <c r="N374" s="315">
        <v>55.999999999999993</v>
      </c>
      <c r="Q374" s="316"/>
      <c r="R374" s="315">
        <v>0</v>
      </c>
      <c r="S374" s="315">
        <v>0</v>
      </c>
      <c r="T374" s="315">
        <v>0</v>
      </c>
      <c r="U374" s="315">
        <v>100</v>
      </c>
      <c r="V374" s="315">
        <v>100</v>
      </c>
      <c r="W374" s="315">
        <v>100</v>
      </c>
      <c r="X374" s="315">
        <v>100</v>
      </c>
      <c r="Y374" s="315">
        <v>100</v>
      </c>
    </row>
    <row r="375" spans="1:25" x14ac:dyDescent="0.25">
      <c r="A375" s="315" t="s">
        <v>468</v>
      </c>
      <c r="B375" s="315" t="s">
        <v>531</v>
      </c>
      <c r="D375" s="315" t="s">
        <v>397</v>
      </c>
      <c r="F375" s="315">
        <v>2</v>
      </c>
      <c r="H375" s="315">
        <v>50</v>
      </c>
      <c r="J375" s="315">
        <v>50</v>
      </c>
      <c r="L375" s="315">
        <v>0</v>
      </c>
      <c r="N375" s="315">
        <v>60</v>
      </c>
      <c r="P375" s="315">
        <v>32</v>
      </c>
      <c r="Q375" s="316"/>
      <c r="R375" s="315">
        <v>0</v>
      </c>
      <c r="S375" s="315">
        <v>0</v>
      </c>
      <c r="T375" s="315">
        <v>0</v>
      </c>
      <c r="U375" s="315">
        <v>50</v>
      </c>
      <c r="V375" s="315">
        <v>50</v>
      </c>
      <c r="W375" s="315">
        <v>50</v>
      </c>
      <c r="X375" s="315">
        <v>50</v>
      </c>
      <c r="Y375" s="315">
        <v>50</v>
      </c>
    </row>
    <row r="376" spans="1:25" x14ac:dyDescent="0.25">
      <c r="A376" s="315" t="s">
        <v>468</v>
      </c>
      <c r="B376" s="315" t="s">
        <v>410</v>
      </c>
      <c r="D376" s="315" t="s">
        <v>397</v>
      </c>
      <c r="F376" s="315">
        <v>1</v>
      </c>
      <c r="H376" s="315">
        <v>100</v>
      </c>
      <c r="J376" s="315">
        <v>0</v>
      </c>
      <c r="L376" s="315">
        <v>0</v>
      </c>
      <c r="N376" s="315">
        <v>64</v>
      </c>
      <c r="Q376" s="316"/>
      <c r="R376" s="315">
        <v>0</v>
      </c>
      <c r="S376" s="315">
        <v>0</v>
      </c>
      <c r="T376" s="315">
        <v>0</v>
      </c>
      <c r="U376" s="315">
        <v>0</v>
      </c>
      <c r="V376" s="315">
        <v>100</v>
      </c>
      <c r="W376" s="315">
        <v>100</v>
      </c>
      <c r="X376" s="315">
        <v>100</v>
      </c>
      <c r="Y376" s="315">
        <v>100</v>
      </c>
    </row>
    <row r="377" spans="1:25" x14ac:dyDescent="0.25">
      <c r="A377" s="315" t="s">
        <v>468</v>
      </c>
      <c r="B377" s="315" t="s">
        <v>396</v>
      </c>
      <c r="D377" s="315" t="s">
        <v>532</v>
      </c>
      <c r="F377" s="315">
        <v>1</v>
      </c>
      <c r="H377" s="315">
        <v>100</v>
      </c>
      <c r="J377" s="315">
        <v>0</v>
      </c>
      <c r="L377" s="315">
        <v>0</v>
      </c>
      <c r="N377" s="315">
        <v>76</v>
      </c>
      <c r="Q377" s="316"/>
      <c r="R377" s="315">
        <v>0</v>
      </c>
      <c r="S377" s="315">
        <v>0</v>
      </c>
      <c r="T377" s="315">
        <v>0</v>
      </c>
      <c r="U377" s="315">
        <v>0</v>
      </c>
      <c r="V377" s="315">
        <v>0</v>
      </c>
      <c r="W377" s="315">
        <v>100</v>
      </c>
      <c r="X377" s="315">
        <v>100</v>
      </c>
    </row>
    <row r="378" spans="1:25" x14ac:dyDescent="0.25">
      <c r="A378" s="315" t="s">
        <v>468</v>
      </c>
      <c r="B378" s="315" t="s">
        <v>398</v>
      </c>
      <c r="D378" s="315" t="s">
        <v>533</v>
      </c>
      <c r="F378" s="315">
        <v>1</v>
      </c>
      <c r="H378" s="315">
        <v>100</v>
      </c>
      <c r="J378" s="315">
        <v>0</v>
      </c>
      <c r="L378" s="315">
        <v>0</v>
      </c>
      <c r="N378" s="315">
        <v>68</v>
      </c>
      <c r="Q378" s="316"/>
      <c r="R378" s="315">
        <v>0</v>
      </c>
      <c r="S378" s="315">
        <v>0</v>
      </c>
      <c r="T378" s="315">
        <v>0</v>
      </c>
      <c r="U378" s="315">
        <v>0</v>
      </c>
      <c r="V378" s="315">
        <v>100</v>
      </c>
      <c r="W378" s="315">
        <v>100</v>
      </c>
    </row>
    <row r="379" spans="1:25" x14ac:dyDescent="0.25">
      <c r="A379" s="315" t="s">
        <v>468</v>
      </c>
      <c r="B379" s="315" t="s">
        <v>399</v>
      </c>
      <c r="D379" s="315" t="s">
        <v>534</v>
      </c>
      <c r="F379" s="315">
        <v>1</v>
      </c>
      <c r="J379" s="315">
        <v>0</v>
      </c>
      <c r="L379" s="315">
        <v>100</v>
      </c>
      <c r="Q379" s="316"/>
    </row>
    <row r="380" spans="1:25" x14ac:dyDescent="0.25">
      <c r="A380" s="315" t="s">
        <v>468</v>
      </c>
      <c r="B380" s="315" t="s">
        <v>401</v>
      </c>
      <c r="D380" s="315" t="s">
        <v>402</v>
      </c>
      <c r="F380" s="315">
        <v>3</v>
      </c>
      <c r="H380" s="315">
        <v>0</v>
      </c>
      <c r="J380" s="315">
        <v>33</v>
      </c>
      <c r="L380" s="315">
        <v>67</v>
      </c>
      <c r="P380" s="315">
        <v>4</v>
      </c>
      <c r="Q380" s="316"/>
      <c r="R380" s="315">
        <v>0</v>
      </c>
      <c r="S380" s="315">
        <v>0</v>
      </c>
      <c r="T380" s="315">
        <v>0</v>
      </c>
    </row>
    <row r="381" spans="1:25" x14ac:dyDescent="0.25">
      <c r="A381" s="315" t="s">
        <v>468</v>
      </c>
      <c r="B381" s="315" t="s">
        <v>403</v>
      </c>
      <c r="D381" s="315" t="s">
        <v>404</v>
      </c>
      <c r="F381" s="315">
        <v>2</v>
      </c>
      <c r="H381" s="315">
        <v>0</v>
      </c>
      <c r="J381" s="315">
        <v>0</v>
      </c>
      <c r="L381" s="315">
        <v>100</v>
      </c>
      <c r="Q381" s="316"/>
      <c r="R381" s="315">
        <v>0</v>
      </c>
      <c r="S381" s="315">
        <v>0</v>
      </c>
    </row>
    <row r="382" spans="1:25" x14ac:dyDescent="0.25">
      <c r="A382" s="315"/>
      <c r="Q382" s="316"/>
    </row>
    <row r="383" spans="1:25" x14ac:dyDescent="0.25">
      <c r="A383" s="315" t="s">
        <v>548</v>
      </c>
      <c r="B383" s="315" t="s">
        <v>401</v>
      </c>
      <c r="D383" s="315" t="s">
        <v>402</v>
      </c>
      <c r="F383" s="315">
        <v>1</v>
      </c>
      <c r="H383" s="315">
        <v>0</v>
      </c>
      <c r="J383" s="315">
        <v>0</v>
      </c>
      <c r="L383" s="315">
        <v>100</v>
      </c>
      <c r="Q383" s="316"/>
      <c r="R383" s="315">
        <v>0</v>
      </c>
      <c r="S383" s="315">
        <v>0</v>
      </c>
      <c r="T383" s="315">
        <v>0</v>
      </c>
    </row>
    <row r="384" spans="1:25" x14ac:dyDescent="0.25">
      <c r="A384" s="315"/>
      <c r="Q384" s="316"/>
    </row>
    <row r="385" spans="1:26" x14ac:dyDescent="0.25">
      <c r="A385" s="315" t="s">
        <v>549</v>
      </c>
      <c r="B385" s="315" t="s">
        <v>529</v>
      </c>
      <c r="D385" s="315" t="s">
        <v>397</v>
      </c>
      <c r="F385" s="315">
        <v>6</v>
      </c>
      <c r="H385" s="315">
        <v>83.000000000000014</v>
      </c>
      <c r="J385" s="315">
        <v>0</v>
      </c>
      <c r="L385" s="315">
        <v>17</v>
      </c>
      <c r="N385" s="315">
        <v>60</v>
      </c>
      <c r="Q385" s="316"/>
      <c r="R385" s="315">
        <v>0</v>
      </c>
      <c r="S385" s="315">
        <v>0</v>
      </c>
      <c r="T385" s="315">
        <v>17</v>
      </c>
      <c r="U385" s="315">
        <v>50</v>
      </c>
      <c r="V385" s="315">
        <v>83.000000000000014</v>
      </c>
      <c r="W385" s="315">
        <v>83.000000000000014</v>
      </c>
      <c r="X385" s="315">
        <v>83.000000000000014</v>
      </c>
      <c r="Y385" s="315">
        <v>83.000000000000014</v>
      </c>
    </row>
    <row r="386" spans="1:26" x14ac:dyDescent="0.25">
      <c r="A386" s="315" t="s">
        <v>549</v>
      </c>
      <c r="B386" s="315" t="s">
        <v>530</v>
      </c>
      <c r="D386" s="315" t="s">
        <v>397</v>
      </c>
      <c r="F386" s="315">
        <v>3</v>
      </c>
      <c r="H386" s="315">
        <v>67</v>
      </c>
      <c r="J386" s="315">
        <v>33</v>
      </c>
      <c r="L386" s="315">
        <v>0</v>
      </c>
      <c r="N386" s="315">
        <v>80</v>
      </c>
      <c r="P386" s="315">
        <v>8</v>
      </c>
      <c r="Q386" s="316"/>
      <c r="R386" s="315">
        <v>0</v>
      </c>
      <c r="S386" s="315">
        <v>0</v>
      </c>
      <c r="T386" s="315">
        <v>0</v>
      </c>
      <c r="U386" s="315">
        <v>0</v>
      </c>
      <c r="V386" s="315">
        <v>33</v>
      </c>
      <c r="W386" s="315">
        <v>33</v>
      </c>
      <c r="X386" s="315">
        <v>67</v>
      </c>
      <c r="Y386" s="315">
        <v>67</v>
      </c>
    </row>
    <row r="387" spans="1:26" x14ac:dyDescent="0.25">
      <c r="A387" s="315" t="s">
        <v>549</v>
      </c>
      <c r="B387" s="315" t="s">
        <v>531</v>
      </c>
      <c r="D387" s="315" t="s">
        <v>397</v>
      </c>
      <c r="F387" s="315">
        <v>6</v>
      </c>
      <c r="H387" s="315">
        <v>67</v>
      </c>
      <c r="J387" s="315">
        <v>33</v>
      </c>
      <c r="L387" s="315">
        <v>0</v>
      </c>
      <c r="N387" s="315">
        <v>60</v>
      </c>
      <c r="P387" s="315">
        <v>44.000000000000007</v>
      </c>
      <c r="Q387" s="316"/>
      <c r="R387" s="315">
        <v>0</v>
      </c>
      <c r="S387" s="315">
        <v>0</v>
      </c>
      <c r="T387" s="315">
        <v>17</v>
      </c>
      <c r="U387" s="315">
        <v>50</v>
      </c>
      <c r="V387" s="315">
        <v>50</v>
      </c>
      <c r="W387" s="315">
        <v>67</v>
      </c>
      <c r="X387" s="315">
        <v>67</v>
      </c>
      <c r="Y387" s="315">
        <v>67</v>
      </c>
    </row>
    <row r="388" spans="1:26" x14ac:dyDescent="0.25">
      <c r="A388" s="315" t="s">
        <v>549</v>
      </c>
      <c r="B388" s="315" t="s">
        <v>410</v>
      </c>
      <c r="D388" s="315" t="s">
        <v>397</v>
      </c>
      <c r="F388" s="315">
        <v>4</v>
      </c>
      <c r="H388" s="315">
        <v>75</v>
      </c>
      <c r="J388" s="315">
        <v>0</v>
      </c>
      <c r="L388" s="315">
        <v>25</v>
      </c>
      <c r="N388" s="315">
        <v>72</v>
      </c>
      <c r="Q388" s="316"/>
      <c r="R388" s="315">
        <v>0</v>
      </c>
      <c r="S388" s="315">
        <v>0</v>
      </c>
      <c r="T388" s="315">
        <v>25</v>
      </c>
      <c r="U388" s="315">
        <v>25</v>
      </c>
      <c r="V388" s="315">
        <v>50</v>
      </c>
      <c r="W388" s="315">
        <v>50</v>
      </c>
      <c r="X388" s="315">
        <v>75</v>
      </c>
      <c r="Y388" s="315">
        <v>75</v>
      </c>
    </row>
    <row r="389" spans="1:26" x14ac:dyDescent="0.25">
      <c r="A389" s="315" t="s">
        <v>549</v>
      </c>
      <c r="B389" s="315" t="s">
        <v>396</v>
      </c>
      <c r="D389" s="315" t="s">
        <v>532</v>
      </c>
      <c r="F389" s="315">
        <v>4</v>
      </c>
      <c r="H389" s="315">
        <v>75</v>
      </c>
      <c r="J389" s="315">
        <v>0</v>
      </c>
      <c r="L389" s="315">
        <v>25</v>
      </c>
      <c r="N389" s="315">
        <v>55.999999999999993</v>
      </c>
      <c r="Q389" s="316"/>
      <c r="R389" s="315">
        <v>0</v>
      </c>
      <c r="S389" s="315">
        <v>0</v>
      </c>
      <c r="T389" s="315">
        <v>25</v>
      </c>
      <c r="U389" s="315">
        <v>50</v>
      </c>
      <c r="V389" s="315">
        <v>50</v>
      </c>
      <c r="W389" s="315">
        <v>75</v>
      </c>
      <c r="X389" s="315">
        <v>75</v>
      </c>
    </row>
    <row r="390" spans="1:26" x14ac:dyDescent="0.25">
      <c r="A390" s="315" t="s">
        <v>549</v>
      </c>
      <c r="B390" s="315" t="s">
        <v>398</v>
      </c>
      <c r="D390" s="315" t="s">
        <v>533</v>
      </c>
      <c r="F390" s="315">
        <v>6</v>
      </c>
      <c r="H390" s="315">
        <v>83.000000000000014</v>
      </c>
      <c r="J390" s="315">
        <v>17</v>
      </c>
      <c r="L390" s="315">
        <v>0</v>
      </c>
      <c r="N390" s="315">
        <v>72</v>
      </c>
      <c r="P390" s="315">
        <v>16</v>
      </c>
      <c r="Q390" s="316"/>
      <c r="R390" s="315">
        <v>0</v>
      </c>
      <c r="S390" s="315">
        <v>0</v>
      </c>
      <c r="T390" s="315">
        <v>17</v>
      </c>
      <c r="U390" s="315">
        <v>33</v>
      </c>
      <c r="V390" s="315">
        <v>50</v>
      </c>
      <c r="W390" s="315">
        <v>83.000000000000014</v>
      </c>
    </row>
    <row r="391" spans="1:26" x14ac:dyDescent="0.25">
      <c r="A391" s="315" t="s">
        <v>549</v>
      </c>
      <c r="B391" s="315" t="s">
        <v>399</v>
      </c>
      <c r="D391" s="315" t="s">
        <v>534</v>
      </c>
      <c r="F391" s="315">
        <v>3</v>
      </c>
      <c r="H391" s="315">
        <v>33</v>
      </c>
      <c r="J391" s="315">
        <v>0</v>
      </c>
      <c r="L391" s="315">
        <v>67</v>
      </c>
      <c r="N391" s="315">
        <v>64</v>
      </c>
      <c r="Q391" s="316"/>
      <c r="R391" s="315">
        <v>0</v>
      </c>
      <c r="S391" s="315">
        <v>0</v>
      </c>
      <c r="T391" s="315">
        <v>0</v>
      </c>
      <c r="U391" s="315">
        <v>0</v>
      </c>
      <c r="V391" s="315">
        <v>33</v>
      </c>
    </row>
    <row r="392" spans="1:26" x14ac:dyDescent="0.25">
      <c r="A392" s="315" t="s">
        <v>549</v>
      </c>
      <c r="B392" s="315" t="s">
        <v>400</v>
      </c>
      <c r="D392" s="315" t="s">
        <v>535</v>
      </c>
      <c r="F392" s="315">
        <v>4</v>
      </c>
      <c r="H392" s="315">
        <v>50</v>
      </c>
      <c r="J392" s="315">
        <v>25</v>
      </c>
      <c r="L392" s="315">
        <v>25</v>
      </c>
      <c r="N392" s="315">
        <v>52</v>
      </c>
      <c r="P392" s="315">
        <v>40</v>
      </c>
      <c r="Q392" s="316"/>
      <c r="R392" s="315">
        <v>0</v>
      </c>
      <c r="S392" s="315">
        <v>0</v>
      </c>
      <c r="T392" s="315">
        <v>0</v>
      </c>
      <c r="U392" s="315">
        <v>50</v>
      </c>
    </row>
    <row r="393" spans="1:26" x14ac:dyDescent="0.25">
      <c r="A393" s="315" t="s">
        <v>549</v>
      </c>
      <c r="B393" s="315" t="s">
        <v>401</v>
      </c>
      <c r="D393" s="315" t="s">
        <v>402</v>
      </c>
      <c r="F393" s="315">
        <v>6</v>
      </c>
      <c r="H393" s="315">
        <v>0</v>
      </c>
      <c r="J393" s="315">
        <v>33</v>
      </c>
      <c r="L393" s="315">
        <v>67</v>
      </c>
      <c r="P393" s="315">
        <v>44.000000000000007</v>
      </c>
      <c r="Q393" s="316"/>
      <c r="R393" s="315">
        <v>0</v>
      </c>
      <c r="S393" s="315">
        <v>0</v>
      </c>
      <c r="T393" s="315">
        <v>0</v>
      </c>
    </row>
    <row r="394" spans="1:26" x14ac:dyDescent="0.25">
      <c r="A394" s="315" t="s">
        <v>549</v>
      </c>
      <c r="B394" s="315" t="s">
        <v>403</v>
      </c>
      <c r="D394" s="315" t="s">
        <v>404</v>
      </c>
      <c r="F394" s="315">
        <v>8</v>
      </c>
      <c r="H394" s="315">
        <v>0</v>
      </c>
      <c r="J394" s="315">
        <v>13</v>
      </c>
      <c r="L394" s="315">
        <v>88.000000000000014</v>
      </c>
      <c r="P394" s="315">
        <v>8</v>
      </c>
      <c r="Q394" s="316"/>
      <c r="R394" s="315">
        <v>0</v>
      </c>
      <c r="S394" s="315">
        <v>0</v>
      </c>
    </row>
    <row r="395" spans="1:26" x14ac:dyDescent="0.25">
      <c r="A395" s="315" t="s">
        <v>549</v>
      </c>
      <c r="B395" s="315" t="s">
        <v>405</v>
      </c>
      <c r="D395" s="315" t="s">
        <v>406</v>
      </c>
      <c r="F395" s="315">
        <v>4</v>
      </c>
      <c r="H395" s="315">
        <v>0</v>
      </c>
      <c r="J395" s="315">
        <v>0</v>
      </c>
      <c r="L395" s="315">
        <v>100</v>
      </c>
      <c r="Q395" s="316"/>
      <c r="R395" s="315">
        <v>0</v>
      </c>
    </row>
    <row r="396" spans="1:26" x14ac:dyDescent="0.25">
      <c r="A396" s="315" t="s">
        <v>549</v>
      </c>
      <c r="B396" s="315" t="s">
        <v>407</v>
      </c>
      <c r="D396" s="315" t="s">
        <v>408</v>
      </c>
      <c r="F396" s="315">
        <v>3</v>
      </c>
      <c r="H396" s="315">
        <v>0</v>
      </c>
      <c r="J396" s="315">
        <v>0</v>
      </c>
      <c r="L396" s="315">
        <v>100</v>
      </c>
      <c r="Q396" s="316"/>
    </row>
    <row r="397" spans="1:26" x14ac:dyDescent="0.25">
      <c r="A397" s="315"/>
      <c r="Q397" s="316"/>
    </row>
    <row r="398" spans="1:26" x14ac:dyDescent="0.25">
      <c r="A398" s="322" t="s">
        <v>416</v>
      </c>
      <c r="B398" s="323" t="s">
        <v>529</v>
      </c>
      <c r="C398" s="323"/>
      <c r="D398" s="323" t="s">
        <v>397</v>
      </c>
      <c r="E398" s="323"/>
      <c r="F398" s="323">
        <v>10</v>
      </c>
      <c r="G398" s="323"/>
      <c r="H398" s="323">
        <v>80</v>
      </c>
      <c r="I398" s="323"/>
      <c r="J398" s="323">
        <v>10</v>
      </c>
      <c r="K398" s="323"/>
      <c r="L398" s="323">
        <v>10</v>
      </c>
      <c r="M398" s="323"/>
      <c r="N398" s="323">
        <v>64</v>
      </c>
      <c r="O398" s="323"/>
      <c r="P398" s="323">
        <v>8</v>
      </c>
      <c r="Q398" s="324"/>
      <c r="R398" s="323">
        <v>0</v>
      </c>
      <c r="S398" s="323">
        <v>0</v>
      </c>
      <c r="T398" s="323">
        <v>10</v>
      </c>
      <c r="U398" s="323">
        <v>40</v>
      </c>
      <c r="V398" s="323">
        <v>70</v>
      </c>
      <c r="W398" s="323">
        <v>70</v>
      </c>
      <c r="X398" s="323">
        <v>70</v>
      </c>
      <c r="Y398" s="323">
        <v>80</v>
      </c>
      <c r="Z398" s="325"/>
    </row>
    <row r="399" spans="1:26" x14ac:dyDescent="0.25">
      <c r="A399" s="323"/>
      <c r="B399" s="323" t="s">
        <v>530</v>
      </c>
      <c r="C399" s="323"/>
      <c r="D399" s="323" t="s">
        <v>397</v>
      </c>
      <c r="E399" s="323"/>
      <c r="F399" s="323">
        <v>6</v>
      </c>
      <c r="G399" s="323"/>
      <c r="H399" s="323">
        <v>50</v>
      </c>
      <c r="I399" s="323"/>
      <c r="J399" s="323">
        <v>50</v>
      </c>
      <c r="K399" s="323"/>
      <c r="L399" s="323">
        <v>0</v>
      </c>
      <c r="M399" s="323"/>
      <c r="N399" s="323">
        <v>68</v>
      </c>
      <c r="O399" s="323"/>
      <c r="P399" s="323">
        <v>69</v>
      </c>
      <c r="Q399" s="324"/>
      <c r="R399" s="323">
        <v>0</v>
      </c>
      <c r="S399" s="323">
        <v>0</v>
      </c>
      <c r="T399" s="323">
        <v>0</v>
      </c>
      <c r="U399" s="323">
        <v>0</v>
      </c>
      <c r="V399" s="323">
        <v>33</v>
      </c>
      <c r="W399" s="323">
        <v>33</v>
      </c>
      <c r="X399" s="323">
        <v>50</v>
      </c>
      <c r="Y399" s="323">
        <v>50</v>
      </c>
      <c r="Z399" s="325"/>
    </row>
    <row r="400" spans="1:26" x14ac:dyDescent="0.25">
      <c r="A400" s="323"/>
      <c r="B400" s="323" t="s">
        <v>531</v>
      </c>
      <c r="C400" s="323"/>
      <c r="D400" s="323" t="s">
        <v>397</v>
      </c>
      <c r="E400" s="323"/>
      <c r="F400" s="323">
        <v>12</v>
      </c>
      <c r="G400" s="323"/>
      <c r="H400" s="323">
        <v>67</v>
      </c>
      <c r="I400" s="323"/>
      <c r="J400" s="323">
        <v>33</v>
      </c>
      <c r="K400" s="323"/>
      <c r="L400" s="323">
        <v>0</v>
      </c>
      <c r="M400" s="323"/>
      <c r="N400" s="323">
        <v>60</v>
      </c>
      <c r="O400" s="323"/>
      <c r="P400" s="323">
        <v>44.000000000000007</v>
      </c>
      <c r="Q400" s="324"/>
      <c r="R400" s="323">
        <v>0</v>
      </c>
      <c r="S400" s="323">
        <v>0</v>
      </c>
      <c r="T400" s="323">
        <v>8</v>
      </c>
      <c r="U400" s="323">
        <v>50</v>
      </c>
      <c r="V400" s="323">
        <v>50</v>
      </c>
      <c r="W400" s="323">
        <v>58</v>
      </c>
      <c r="X400" s="323">
        <v>67</v>
      </c>
      <c r="Y400" s="323">
        <v>67</v>
      </c>
      <c r="Z400" s="325"/>
    </row>
    <row r="401" spans="1:26" x14ac:dyDescent="0.25">
      <c r="A401" s="323"/>
      <c r="B401" s="323" t="s">
        <v>410</v>
      </c>
      <c r="C401" s="323"/>
      <c r="D401" s="323" t="s">
        <v>397</v>
      </c>
      <c r="E401" s="323"/>
      <c r="F401" s="323">
        <v>9</v>
      </c>
      <c r="G401" s="323"/>
      <c r="H401" s="323">
        <v>78</v>
      </c>
      <c r="I401" s="323"/>
      <c r="J401" s="323">
        <v>11</v>
      </c>
      <c r="K401" s="323"/>
      <c r="L401" s="323">
        <v>11</v>
      </c>
      <c r="M401" s="323"/>
      <c r="N401" s="323">
        <v>64</v>
      </c>
      <c r="O401" s="323"/>
      <c r="P401" s="323">
        <v>32</v>
      </c>
      <c r="Q401" s="324"/>
      <c r="R401" s="323">
        <v>0</v>
      </c>
      <c r="S401" s="323">
        <v>0</v>
      </c>
      <c r="T401" s="323">
        <v>11</v>
      </c>
      <c r="U401" s="323">
        <v>33</v>
      </c>
      <c r="V401" s="323">
        <v>67</v>
      </c>
      <c r="W401" s="323">
        <v>67</v>
      </c>
      <c r="X401" s="323">
        <v>78</v>
      </c>
      <c r="Y401" s="323">
        <v>78</v>
      </c>
      <c r="Z401" s="325"/>
    </row>
    <row r="402" spans="1:26" x14ac:dyDescent="0.25">
      <c r="A402" s="323"/>
      <c r="B402" s="323" t="s">
        <v>396</v>
      </c>
      <c r="C402" s="323"/>
      <c r="D402" s="323" t="s">
        <v>532</v>
      </c>
      <c r="E402" s="323"/>
      <c r="F402" s="323">
        <v>11</v>
      </c>
      <c r="G402" s="323"/>
      <c r="H402" s="323">
        <v>64</v>
      </c>
      <c r="I402" s="323"/>
      <c r="J402" s="323">
        <v>18</v>
      </c>
      <c r="K402" s="323"/>
      <c r="L402" s="323">
        <v>18</v>
      </c>
      <c r="M402" s="323"/>
      <c r="N402" s="323">
        <v>64</v>
      </c>
      <c r="O402" s="323"/>
      <c r="P402" s="323">
        <v>88.000000000000014</v>
      </c>
      <c r="Q402" s="324"/>
      <c r="R402" s="323">
        <v>0</v>
      </c>
      <c r="S402" s="323">
        <v>0</v>
      </c>
      <c r="T402" s="323">
        <v>9</v>
      </c>
      <c r="U402" s="323">
        <v>18</v>
      </c>
      <c r="V402" s="323">
        <v>45</v>
      </c>
      <c r="W402" s="323">
        <v>64</v>
      </c>
      <c r="X402" s="323">
        <v>64</v>
      </c>
      <c r="Y402" s="323"/>
    </row>
    <row r="403" spans="1:26" x14ac:dyDescent="0.25">
      <c r="A403" s="323"/>
      <c r="B403" s="323" t="s">
        <v>398</v>
      </c>
      <c r="C403" s="323"/>
      <c r="D403" s="323" t="s">
        <v>533</v>
      </c>
      <c r="E403" s="323"/>
      <c r="F403" s="323">
        <v>15</v>
      </c>
      <c r="G403" s="323"/>
      <c r="H403" s="323">
        <v>73</v>
      </c>
      <c r="I403" s="323"/>
      <c r="J403" s="323">
        <v>27.000000000000004</v>
      </c>
      <c r="K403" s="323"/>
      <c r="L403" s="323">
        <v>0</v>
      </c>
      <c r="M403" s="323"/>
      <c r="N403" s="323">
        <v>55.999999999999993</v>
      </c>
      <c r="O403" s="323"/>
      <c r="P403" s="323">
        <v>33</v>
      </c>
      <c r="Q403" s="324"/>
      <c r="R403" s="323">
        <v>7</v>
      </c>
      <c r="S403" s="323">
        <v>7</v>
      </c>
      <c r="T403" s="323">
        <v>27.000000000000004</v>
      </c>
      <c r="U403" s="323">
        <v>40</v>
      </c>
      <c r="V403" s="323">
        <v>60</v>
      </c>
      <c r="W403" s="323">
        <v>73</v>
      </c>
      <c r="X403" s="323"/>
      <c r="Y403" s="323"/>
    </row>
    <row r="404" spans="1:26" x14ac:dyDescent="0.25">
      <c r="A404" s="323"/>
      <c r="B404" s="323" t="s">
        <v>399</v>
      </c>
      <c r="C404" s="323"/>
      <c r="D404" s="323" t="s">
        <v>534</v>
      </c>
      <c r="E404" s="323"/>
      <c r="F404" s="323">
        <v>11</v>
      </c>
      <c r="G404" s="323"/>
      <c r="H404" s="323">
        <v>27.000000000000004</v>
      </c>
      <c r="I404" s="323"/>
      <c r="J404" s="323">
        <v>9</v>
      </c>
      <c r="K404" s="323"/>
      <c r="L404" s="323">
        <v>64</v>
      </c>
      <c r="M404" s="323"/>
      <c r="N404" s="323">
        <v>64</v>
      </c>
      <c r="O404" s="323"/>
      <c r="P404" s="323">
        <v>8</v>
      </c>
      <c r="Q404" s="324"/>
      <c r="R404" s="323">
        <v>0</v>
      </c>
      <c r="S404" s="323">
        <v>0</v>
      </c>
      <c r="T404" s="323">
        <v>9</v>
      </c>
      <c r="U404" s="323">
        <v>9</v>
      </c>
      <c r="V404" s="323">
        <v>27.000000000000004</v>
      </c>
      <c r="W404" s="323"/>
      <c r="X404" s="323"/>
      <c r="Y404" s="323"/>
    </row>
    <row r="405" spans="1:26" x14ac:dyDescent="0.25">
      <c r="A405" s="323"/>
      <c r="B405" s="323" t="s">
        <v>400</v>
      </c>
      <c r="C405" s="323"/>
      <c r="D405" s="323" t="s">
        <v>535</v>
      </c>
      <c r="E405" s="323"/>
      <c r="F405" s="323">
        <v>11</v>
      </c>
      <c r="G405" s="323"/>
      <c r="H405" s="323">
        <v>27.000000000000004</v>
      </c>
      <c r="I405" s="323"/>
      <c r="J405" s="323">
        <v>36</v>
      </c>
      <c r="K405" s="323"/>
      <c r="L405" s="323">
        <v>36</v>
      </c>
      <c r="M405" s="323"/>
      <c r="N405" s="323">
        <v>52</v>
      </c>
      <c r="O405" s="323"/>
      <c r="P405" s="323">
        <v>45</v>
      </c>
      <c r="Q405" s="324"/>
      <c r="R405" s="323">
        <v>0</v>
      </c>
      <c r="S405" s="323">
        <v>0</v>
      </c>
      <c r="T405" s="323">
        <v>0</v>
      </c>
      <c r="U405" s="323">
        <v>27.000000000000004</v>
      </c>
      <c r="V405" s="323"/>
      <c r="W405" s="323"/>
      <c r="X405" s="323"/>
      <c r="Y405" s="323"/>
    </row>
    <row r="406" spans="1:26" x14ac:dyDescent="0.25">
      <c r="A406" s="323"/>
      <c r="B406" s="323" t="s">
        <v>401</v>
      </c>
      <c r="C406" s="323"/>
      <c r="D406" s="323" t="s">
        <v>402</v>
      </c>
      <c r="E406" s="323"/>
      <c r="F406" s="323">
        <v>15</v>
      </c>
      <c r="G406" s="323"/>
      <c r="H406" s="323">
        <v>0</v>
      </c>
      <c r="I406" s="323"/>
      <c r="J406" s="323">
        <v>27.000000000000004</v>
      </c>
      <c r="K406" s="323"/>
      <c r="L406" s="323">
        <v>73</v>
      </c>
      <c r="M406" s="323"/>
      <c r="N406" s="323"/>
      <c r="O406" s="323"/>
      <c r="P406" s="323">
        <v>30</v>
      </c>
      <c r="Q406" s="324"/>
      <c r="R406" s="323">
        <v>0</v>
      </c>
      <c r="S406" s="323">
        <v>0</v>
      </c>
      <c r="T406" s="323">
        <v>0</v>
      </c>
      <c r="U406" s="323"/>
      <c r="V406" s="323"/>
      <c r="W406" s="323"/>
      <c r="X406" s="323"/>
      <c r="Y406" s="323"/>
    </row>
    <row r="407" spans="1:26" x14ac:dyDescent="0.25">
      <c r="A407" s="323"/>
      <c r="B407" s="323" t="s">
        <v>403</v>
      </c>
      <c r="C407" s="323"/>
      <c r="D407" s="323" t="s">
        <v>404</v>
      </c>
      <c r="E407" s="323"/>
      <c r="F407" s="323">
        <v>12</v>
      </c>
      <c r="G407" s="323"/>
      <c r="H407" s="323">
        <v>0</v>
      </c>
      <c r="I407" s="323"/>
      <c r="J407" s="323">
        <v>25</v>
      </c>
      <c r="K407" s="323"/>
      <c r="L407" s="323">
        <v>75</v>
      </c>
      <c r="M407" s="323"/>
      <c r="N407" s="323"/>
      <c r="O407" s="323"/>
      <c r="P407" s="323">
        <v>15</v>
      </c>
      <c r="Q407" s="324"/>
      <c r="R407" s="323">
        <v>0</v>
      </c>
      <c r="S407" s="323">
        <v>0</v>
      </c>
      <c r="T407" s="323"/>
      <c r="U407" s="323"/>
      <c r="V407" s="323"/>
      <c r="W407" s="323"/>
      <c r="X407" s="323"/>
      <c r="Y407" s="323"/>
    </row>
    <row r="408" spans="1:26" x14ac:dyDescent="0.25">
      <c r="A408" s="323"/>
      <c r="B408" s="323" t="s">
        <v>405</v>
      </c>
      <c r="C408" s="323"/>
      <c r="D408" s="323" t="s">
        <v>406</v>
      </c>
      <c r="E408" s="323"/>
      <c r="F408" s="323">
        <v>8</v>
      </c>
      <c r="G408" s="323"/>
      <c r="H408" s="323">
        <v>0</v>
      </c>
      <c r="I408" s="323"/>
      <c r="J408" s="323">
        <v>25</v>
      </c>
      <c r="K408" s="323"/>
      <c r="L408" s="323">
        <v>75</v>
      </c>
      <c r="M408" s="323"/>
      <c r="N408" s="323"/>
      <c r="O408" s="323"/>
      <c r="P408" s="323">
        <v>6</v>
      </c>
      <c r="Q408" s="324"/>
      <c r="R408" s="323">
        <v>0</v>
      </c>
      <c r="S408" s="323"/>
      <c r="T408" s="323"/>
      <c r="U408" s="323"/>
      <c r="V408" s="323"/>
      <c r="W408" s="323"/>
      <c r="X408" s="323"/>
      <c r="Y408" s="323"/>
    </row>
    <row r="409" spans="1:26" x14ac:dyDescent="0.25">
      <c r="A409" s="323"/>
      <c r="B409" s="323" t="s">
        <v>407</v>
      </c>
      <c r="C409" s="323"/>
      <c r="D409" s="323" t="s">
        <v>408</v>
      </c>
      <c r="E409" s="323"/>
      <c r="F409" s="323">
        <v>7</v>
      </c>
      <c r="G409" s="323"/>
      <c r="H409" s="323">
        <v>0</v>
      </c>
      <c r="I409" s="323"/>
      <c r="J409" s="323">
        <v>0</v>
      </c>
      <c r="K409" s="323"/>
      <c r="L409" s="323">
        <v>100</v>
      </c>
      <c r="M409" s="323"/>
      <c r="N409" s="323"/>
      <c r="O409" s="323"/>
      <c r="P409" s="323"/>
      <c r="Q409" s="324"/>
      <c r="R409" s="323"/>
      <c r="S409" s="323"/>
      <c r="T409" s="323"/>
      <c r="U409" s="323"/>
      <c r="V409" s="323"/>
      <c r="W409" s="323"/>
      <c r="X409" s="323"/>
      <c r="Y409" s="323"/>
    </row>
    <row r="410" spans="1:26" x14ac:dyDescent="0.25">
      <c r="A410" s="315"/>
      <c r="Q410" s="316"/>
    </row>
    <row r="411" spans="1:26" ht="14.5" x14ac:dyDescent="0.35">
      <c r="A411" s="321" t="s">
        <v>26</v>
      </c>
      <c r="Q411" s="316"/>
    </row>
    <row r="412" spans="1:26" x14ac:dyDescent="0.25">
      <c r="A412" s="315" t="s">
        <v>550</v>
      </c>
      <c r="B412" s="315" t="s">
        <v>400</v>
      </c>
      <c r="D412" s="315" t="s">
        <v>535</v>
      </c>
      <c r="F412" s="315">
        <v>1</v>
      </c>
      <c r="H412" s="315">
        <v>0</v>
      </c>
      <c r="J412" s="315">
        <v>100</v>
      </c>
      <c r="L412" s="315">
        <v>0</v>
      </c>
      <c r="P412" s="315">
        <v>12</v>
      </c>
      <c r="Q412" s="316"/>
      <c r="R412" s="315">
        <v>0</v>
      </c>
      <c r="S412" s="315">
        <v>0</v>
      </c>
      <c r="T412" s="315">
        <v>0</v>
      </c>
      <c r="U412" s="315">
        <v>0</v>
      </c>
    </row>
    <row r="413" spans="1:26" x14ac:dyDescent="0.25">
      <c r="A413" s="315"/>
      <c r="Q413" s="316"/>
    </row>
    <row r="414" spans="1:26" x14ac:dyDescent="0.25">
      <c r="A414" s="315" t="s">
        <v>30</v>
      </c>
      <c r="B414" s="315" t="s">
        <v>529</v>
      </c>
      <c r="D414" s="315" t="s">
        <v>397</v>
      </c>
      <c r="F414" s="315">
        <v>6</v>
      </c>
      <c r="H414" s="315">
        <v>100</v>
      </c>
      <c r="J414" s="315">
        <v>0</v>
      </c>
      <c r="L414" s="315">
        <v>0</v>
      </c>
      <c r="N414" s="315">
        <v>62</v>
      </c>
      <c r="Q414" s="316"/>
      <c r="R414" s="315">
        <v>0</v>
      </c>
      <c r="S414" s="315">
        <v>17</v>
      </c>
      <c r="T414" s="315">
        <v>17</v>
      </c>
      <c r="U414" s="315">
        <v>50</v>
      </c>
      <c r="V414" s="315">
        <v>83.000000000000014</v>
      </c>
      <c r="W414" s="315">
        <v>100</v>
      </c>
      <c r="X414" s="315">
        <v>100</v>
      </c>
      <c r="Y414" s="315">
        <v>100</v>
      </c>
    </row>
    <row r="415" spans="1:26" x14ac:dyDescent="0.25">
      <c r="A415" s="315" t="s">
        <v>30</v>
      </c>
      <c r="B415" s="315" t="s">
        <v>530</v>
      </c>
      <c r="D415" s="315" t="s">
        <v>397</v>
      </c>
      <c r="F415" s="315">
        <v>6</v>
      </c>
      <c r="H415" s="315">
        <v>83.000000000000014</v>
      </c>
      <c r="J415" s="315">
        <v>17</v>
      </c>
      <c r="L415" s="315">
        <v>0</v>
      </c>
      <c r="N415" s="315">
        <v>48</v>
      </c>
      <c r="P415" s="315">
        <v>44.000000000000007</v>
      </c>
      <c r="Q415" s="316"/>
      <c r="R415" s="315">
        <v>0</v>
      </c>
      <c r="S415" s="315">
        <v>17</v>
      </c>
      <c r="T415" s="315">
        <v>50</v>
      </c>
      <c r="U415" s="315">
        <v>83.000000000000014</v>
      </c>
      <c r="V415" s="315">
        <v>83.000000000000014</v>
      </c>
      <c r="W415" s="315">
        <v>83.000000000000014</v>
      </c>
      <c r="X415" s="315">
        <v>83.000000000000014</v>
      </c>
      <c r="Y415" s="315">
        <v>83.000000000000014</v>
      </c>
    </row>
    <row r="416" spans="1:26" x14ac:dyDescent="0.25">
      <c r="A416" s="315" t="s">
        <v>30</v>
      </c>
      <c r="B416" s="315" t="s">
        <v>531</v>
      </c>
      <c r="D416" s="315" t="s">
        <v>397</v>
      </c>
      <c r="F416" s="315">
        <v>2</v>
      </c>
      <c r="H416" s="315">
        <v>50</v>
      </c>
      <c r="J416" s="315">
        <v>50</v>
      </c>
      <c r="L416" s="315">
        <v>0</v>
      </c>
      <c r="N416" s="315">
        <v>58</v>
      </c>
      <c r="P416" s="315">
        <v>24</v>
      </c>
      <c r="Q416" s="316"/>
      <c r="R416" s="315">
        <v>0</v>
      </c>
      <c r="S416" s="315">
        <v>0</v>
      </c>
      <c r="T416" s="315">
        <v>0</v>
      </c>
      <c r="U416" s="315">
        <v>50</v>
      </c>
      <c r="V416" s="315">
        <v>50</v>
      </c>
      <c r="W416" s="315">
        <v>50</v>
      </c>
      <c r="X416" s="315">
        <v>50</v>
      </c>
      <c r="Y416" s="315">
        <v>50</v>
      </c>
    </row>
    <row r="417" spans="1:25" x14ac:dyDescent="0.25">
      <c r="A417" s="315" t="s">
        <v>30</v>
      </c>
      <c r="B417" s="315" t="s">
        <v>410</v>
      </c>
      <c r="D417" s="315" t="s">
        <v>397</v>
      </c>
      <c r="F417" s="315">
        <v>2</v>
      </c>
      <c r="H417" s="315">
        <v>100</v>
      </c>
      <c r="J417" s="315">
        <v>0</v>
      </c>
      <c r="L417" s="315">
        <v>0</v>
      </c>
      <c r="N417" s="315">
        <v>70</v>
      </c>
      <c r="Q417" s="316"/>
      <c r="R417" s="315">
        <v>0</v>
      </c>
      <c r="S417" s="315">
        <v>0</v>
      </c>
      <c r="T417" s="315">
        <v>0</v>
      </c>
      <c r="U417" s="315">
        <v>50</v>
      </c>
      <c r="V417" s="315">
        <v>50</v>
      </c>
      <c r="W417" s="315">
        <v>50</v>
      </c>
      <c r="X417" s="315">
        <v>100</v>
      </c>
      <c r="Y417" s="315">
        <v>100</v>
      </c>
    </row>
    <row r="418" spans="1:25" x14ac:dyDescent="0.25">
      <c r="A418" s="315" t="s">
        <v>30</v>
      </c>
      <c r="B418" s="315" t="s">
        <v>396</v>
      </c>
      <c r="D418" s="315" t="s">
        <v>532</v>
      </c>
      <c r="F418" s="315">
        <v>1</v>
      </c>
      <c r="H418" s="315">
        <v>100</v>
      </c>
      <c r="J418" s="315">
        <v>0</v>
      </c>
      <c r="L418" s="315">
        <v>0</v>
      </c>
      <c r="N418" s="315">
        <v>64</v>
      </c>
      <c r="Q418" s="316"/>
      <c r="R418" s="315">
        <v>0</v>
      </c>
      <c r="S418" s="315">
        <v>0</v>
      </c>
      <c r="T418" s="315">
        <v>0</v>
      </c>
      <c r="U418" s="315">
        <v>0</v>
      </c>
      <c r="V418" s="315">
        <v>100</v>
      </c>
      <c r="W418" s="315">
        <v>100</v>
      </c>
      <c r="X418" s="315">
        <v>100</v>
      </c>
    </row>
    <row r="419" spans="1:25" x14ac:dyDescent="0.25">
      <c r="A419" s="315" t="s">
        <v>30</v>
      </c>
      <c r="B419" s="315" t="s">
        <v>398</v>
      </c>
      <c r="D419" s="315" t="s">
        <v>533</v>
      </c>
      <c r="F419" s="315">
        <v>6</v>
      </c>
      <c r="H419" s="315">
        <v>33</v>
      </c>
      <c r="J419" s="315">
        <v>50</v>
      </c>
      <c r="L419" s="315">
        <v>17</v>
      </c>
      <c r="N419" s="315">
        <v>52</v>
      </c>
      <c r="P419" s="315">
        <v>9</v>
      </c>
      <c r="Q419" s="316"/>
      <c r="R419" s="315">
        <v>0</v>
      </c>
      <c r="S419" s="315">
        <v>0</v>
      </c>
      <c r="T419" s="315">
        <v>17</v>
      </c>
      <c r="U419" s="315">
        <v>33</v>
      </c>
      <c r="V419" s="315">
        <v>33</v>
      </c>
      <c r="W419" s="315">
        <v>33</v>
      </c>
    </row>
    <row r="420" spans="1:25" x14ac:dyDescent="0.25">
      <c r="A420" s="315" t="s">
        <v>30</v>
      </c>
      <c r="B420" s="315" t="s">
        <v>399</v>
      </c>
      <c r="D420" s="315" t="s">
        <v>534</v>
      </c>
      <c r="F420" s="315">
        <v>5</v>
      </c>
      <c r="H420" s="315">
        <v>40</v>
      </c>
      <c r="J420" s="315">
        <v>60</v>
      </c>
      <c r="L420" s="315">
        <v>0</v>
      </c>
      <c r="N420" s="315">
        <v>50</v>
      </c>
      <c r="P420" s="315">
        <v>39</v>
      </c>
      <c r="Q420" s="316"/>
      <c r="R420" s="315">
        <v>0</v>
      </c>
      <c r="S420" s="315">
        <v>0</v>
      </c>
      <c r="T420" s="315">
        <v>20</v>
      </c>
      <c r="U420" s="315">
        <v>40</v>
      </c>
      <c r="V420" s="315">
        <v>40</v>
      </c>
    </row>
    <row r="421" spans="1:25" x14ac:dyDescent="0.25">
      <c r="A421" s="315" t="s">
        <v>30</v>
      </c>
      <c r="B421" s="315" t="s">
        <v>400</v>
      </c>
      <c r="D421" s="315" t="s">
        <v>535</v>
      </c>
      <c r="F421" s="315">
        <v>4</v>
      </c>
      <c r="H421" s="315">
        <v>25</v>
      </c>
      <c r="J421" s="315">
        <v>75</v>
      </c>
      <c r="L421" s="315">
        <v>0</v>
      </c>
      <c r="N421" s="315">
        <v>36</v>
      </c>
      <c r="P421" s="315">
        <v>19</v>
      </c>
      <c r="Q421" s="316"/>
      <c r="R421" s="315">
        <v>0</v>
      </c>
      <c r="S421" s="315">
        <v>25</v>
      </c>
      <c r="T421" s="315">
        <v>25</v>
      </c>
      <c r="U421" s="315">
        <v>25</v>
      </c>
    </row>
    <row r="422" spans="1:25" x14ac:dyDescent="0.25">
      <c r="A422" s="315" t="s">
        <v>30</v>
      </c>
      <c r="B422" s="315" t="s">
        <v>401</v>
      </c>
      <c r="D422" s="315" t="s">
        <v>402</v>
      </c>
      <c r="F422" s="315">
        <v>6</v>
      </c>
      <c r="H422" s="315">
        <v>17</v>
      </c>
      <c r="J422" s="315">
        <v>67</v>
      </c>
      <c r="L422" s="315">
        <v>17</v>
      </c>
      <c r="N422" s="315">
        <v>44.000000000000007</v>
      </c>
      <c r="P422" s="315">
        <v>13</v>
      </c>
      <c r="Q422" s="316"/>
      <c r="R422" s="315">
        <v>0</v>
      </c>
      <c r="S422" s="315">
        <v>0</v>
      </c>
      <c r="T422" s="315">
        <v>17</v>
      </c>
    </row>
    <row r="423" spans="1:25" x14ac:dyDescent="0.25">
      <c r="A423" s="315" t="s">
        <v>30</v>
      </c>
      <c r="B423" s="315" t="s">
        <v>403</v>
      </c>
      <c r="D423" s="315" t="s">
        <v>404</v>
      </c>
      <c r="F423" s="315">
        <v>3</v>
      </c>
      <c r="H423" s="315">
        <v>0</v>
      </c>
      <c r="J423" s="315">
        <v>100</v>
      </c>
      <c r="L423" s="315">
        <v>0</v>
      </c>
      <c r="P423" s="315">
        <v>4</v>
      </c>
      <c r="Q423" s="316"/>
      <c r="R423" s="315">
        <v>0</v>
      </c>
      <c r="S423" s="315">
        <v>0</v>
      </c>
    </row>
    <row r="424" spans="1:25" x14ac:dyDescent="0.25">
      <c r="A424" s="315"/>
      <c r="Q424" s="316"/>
    </row>
    <row r="425" spans="1:25" x14ac:dyDescent="0.25">
      <c r="A425" s="315" t="s">
        <v>551</v>
      </c>
      <c r="B425" s="315" t="s">
        <v>530</v>
      </c>
      <c r="D425" s="315" t="s">
        <v>397</v>
      </c>
      <c r="F425" s="315">
        <v>5</v>
      </c>
      <c r="H425" s="315">
        <v>80</v>
      </c>
      <c r="J425" s="315">
        <v>20</v>
      </c>
      <c r="L425" s="315">
        <v>0</v>
      </c>
      <c r="N425" s="315">
        <v>76</v>
      </c>
      <c r="P425" s="315">
        <v>48</v>
      </c>
      <c r="Q425" s="316"/>
      <c r="R425" s="315">
        <v>0</v>
      </c>
      <c r="S425" s="315">
        <v>0</v>
      </c>
      <c r="T425" s="315">
        <v>20</v>
      </c>
      <c r="U425" s="315">
        <v>20</v>
      </c>
      <c r="V425" s="315">
        <v>40</v>
      </c>
      <c r="W425" s="315">
        <v>60</v>
      </c>
      <c r="X425" s="315">
        <v>60</v>
      </c>
      <c r="Y425" s="315">
        <v>80</v>
      </c>
    </row>
    <row r="426" spans="1:25" x14ac:dyDescent="0.25">
      <c r="A426" s="315" t="s">
        <v>551</v>
      </c>
      <c r="B426" s="315" t="s">
        <v>531</v>
      </c>
      <c r="D426" s="315" t="s">
        <v>397</v>
      </c>
      <c r="F426" s="315">
        <v>1</v>
      </c>
      <c r="H426" s="315">
        <v>100</v>
      </c>
      <c r="J426" s="315">
        <v>0</v>
      </c>
      <c r="L426" s="315">
        <v>0</v>
      </c>
      <c r="N426" s="315">
        <v>68</v>
      </c>
      <c r="Q426" s="316"/>
      <c r="R426" s="315">
        <v>0</v>
      </c>
      <c r="S426" s="315">
        <v>0</v>
      </c>
      <c r="T426" s="315">
        <v>0</v>
      </c>
      <c r="U426" s="315">
        <v>0</v>
      </c>
      <c r="V426" s="315">
        <v>100</v>
      </c>
      <c r="W426" s="315">
        <v>100</v>
      </c>
      <c r="X426" s="315">
        <v>100</v>
      </c>
      <c r="Y426" s="315">
        <v>100</v>
      </c>
    </row>
    <row r="427" spans="1:25" x14ac:dyDescent="0.25">
      <c r="A427" s="315" t="s">
        <v>551</v>
      </c>
      <c r="B427" s="315" t="s">
        <v>410</v>
      </c>
      <c r="D427" s="315" t="s">
        <v>397</v>
      </c>
      <c r="F427" s="315">
        <v>1</v>
      </c>
      <c r="H427" s="315">
        <v>0</v>
      </c>
      <c r="J427" s="315">
        <v>100</v>
      </c>
      <c r="L427" s="315">
        <v>0</v>
      </c>
      <c r="P427" s="315">
        <v>44.000000000000007</v>
      </c>
      <c r="Q427" s="316"/>
      <c r="R427" s="315">
        <v>0</v>
      </c>
      <c r="S427" s="315">
        <v>0</v>
      </c>
      <c r="T427" s="315">
        <v>0</v>
      </c>
      <c r="U427" s="315">
        <v>0</v>
      </c>
      <c r="V427" s="315">
        <v>0</v>
      </c>
      <c r="W427" s="315">
        <v>0</v>
      </c>
      <c r="X427" s="315">
        <v>0</v>
      </c>
      <c r="Y427" s="315">
        <v>0</v>
      </c>
    </row>
    <row r="428" spans="1:25" x14ac:dyDescent="0.25">
      <c r="A428" s="315" t="s">
        <v>551</v>
      </c>
      <c r="B428" s="315" t="s">
        <v>398</v>
      </c>
      <c r="D428" s="315" t="s">
        <v>533</v>
      </c>
      <c r="F428" s="315">
        <v>2</v>
      </c>
      <c r="H428" s="315">
        <v>0</v>
      </c>
      <c r="J428" s="315">
        <v>0</v>
      </c>
      <c r="L428" s="315">
        <v>100</v>
      </c>
      <c r="Q428" s="316"/>
      <c r="R428" s="315">
        <v>0</v>
      </c>
      <c r="S428" s="315">
        <v>0</v>
      </c>
      <c r="T428" s="315">
        <v>0</v>
      </c>
      <c r="U428" s="315">
        <v>0</v>
      </c>
      <c r="V428" s="315">
        <v>0</v>
      </c>
      <c r="W428" s="315">
        <v>0</v>
      </c>
    </row>
    <row r="429" spans="1:25" x14ac:dyDescent="0.25">
      <c r="A429" s="315" t="s">
        <v>551</v>
      </c>
      <c r="B429" s="315" t="s">
        <v>399</v>
      </c>
      <c r="D429" s="315" t="s">
        <v>534</v>
      </c>
      <c r="F429" s="315">
        <v>2</v>
      </c>
      <c r="H429" s="315">
        <v>0</v>
      </c>
      <c r="J429" s="315">
        <v>0</v>
      </c>
      <c r="L429" s="315">
        <v>100</v>
      </c>
      <c r="Q429" s="316"/>
      <c r="R429" s="315">
        <v>0</v>
      </c>
      <c r="S429" s="315">
        <v>0</v>
      </c>
      <c r="T429" s="315">
        <v>0</v>
      </c>
      <c r="U429" s="315">
        <v>0</v>
      </c>
      <c r="V429" s="315">
        <v>0</v>
      </c>
    </row>
    <row r="430" spans="1:25" x14ac:dyDescent="0.25">
      <c r="A430" s="315" t="s">
        <v>551</v>
      </c>
      <c r="B430" s="315" t="s">
        <v>401</v>
      </c>
      <c r="D430" s="315" t="s">
        <v>402</v>
      </c>
      <c r="F430" s="315">
        <v>1</v>
      </c>
      <c r="H430" s="315">
        <v>100</v>
      </c>
      <c r="J430" s="315">
        <v>0</v>
      </c>
      <c r="L430" s="315">
        <v>0</v>
      </c>
      <c r="N430" s="315">
        <v>36</v>
      </c>
      <c r="Q430" s="316"/>
      <c r="R430" s="315">
        <v>0</v>
      </c>
      <c r="S430" s="315">
        <v>100</v>
      </c>
      <c r="T430" s="315">
        <v>100</v>
      </c>
    </row>
    <row r="431" spans="1:25" x14ac:dyDescent="0.25">
      <c r="A431" s="315"/>
      <c r="Q431" s="316"/>
    </row>
    <row r="432" spans="1:25" x14ac:dyDescent="0.25">
      <c r="A432" s="315" t="s">
        <v>32</v>
      </c>
      <c r="B432" s="315" t="s">
        <v>398</v>
      </c>
      <c r="D432" s="315" t="s">
        <v>533</v>
      </c>
      <c r="F432" s="315">
        <v>7</v>
      </c>
      <c r="H432" s="315">
        <v>43</v>
      </c>
      <c r="J432" s="315">
        <v>43</v>
      </c>
      <c r="L432" s="315">
        <v>14</v>
      </c>
      <c r="N432" s="315">
        <v>72</v>
      </c>
      <c r="P432" s="315">
        <v>47</v>
      </c>
      <c r="Q432" s="316"/>
      <c r="R432" s="315">
        <v>0</v>
      </c>
      <c r="S432" s="315">
        <v>0</v>
      </c>
      <c r="T432" s="315">
        <v>0</v>
      </c>
      <c r="U432" s="315">
        <v>0</v>
      </c>
      <c r="V432" s="315">
        <v>29</v>
      </c>
      <c r="W432" s="315">
        <v>43</v>
      </c>
    </row>
    <row r="433" spans="1:26" x14ac:dyDescent="0.25">
      <c r="A433" s="315" t="s">
        <v>32</v>
      </c>
      <c r="B433" s="315" t="s">
        <v>399</v>
      </c>
      <c r="D433" s="315" t="s">
        <v>534</v>
      </c>
      <c r="F433" s="315">
        <v>8</v>
      </c>
      <c r="H433" s="315">
        <v>75</v>
      </c>
      <c r="J433" s="315">
        <v>13</v>
      </c>
      <c r="L433" s="315">
        <v>13</v>
      </c>
      <c r="N433" s="315">
        <v>52</v>
      </c>
      <c r="P433" s="315">
        <v>20</v>
      </c>
      <c r="Q433" s="316"/>
      <c r="R433" s="315">
        <v>0</v>
      </c>
      <c r="S433" s="315">
        <v>0</v>
      </c>
      <c r="T433" s="315">
        <v>38</v>
      </c>
      <c r="U433" s="315">
        <v>50</v>
      </c>
      <c r="V433" s="315">
        <v>75</v>
      </c>
    </row>
    <row r="434" spans="1:26" x14ac:dyDescent="0.25">
      <c r="A434" s="315" t="s">
        <v>32</v>
      </c>
      <c r="B434" s="315" t="s">
        <v>400</v>
      </c>
      <c r="D434" s="315" t="s">
        <v>535</v>
      </c>
      <c r="F434" s="315">
        <v>3</v>
      </c>
      <c r="H434" s="315">
        <v>67</v>
      </c>
      <c r="J434" s="315">
        <v>0</v>
      </c>
      <c r="L434" s="315">
        <v>33</v>
      </c>
      <c r="N434" s="315">
        <v>54.000000000000007</v>
      </c>
      <c r="Q434" s="316"/>
      <c r="R434" s="315">
        <v>0</v>
      </c>
      <c r="S434" s="315">
        <v>0</v>
      </c>
      <c r="T434" s="315">
        <v>33</v>
      </c>
      <c r="U434" s="315">
        <v>67</v>
      </c>
    </row>
    <row r="435" spans="1:26" x14ac:dyDescent="0.25">
      <c r="A435" s="315" t="s">
        <v>32</v>
      </c>
      <c r="B435" s="315" t="s">
        <v>401</v>
      </c>
      <c r="D435" s="315" t="s">
        <v>402</v>
      </c>
      <c r="F435" s="315">
        <v>6</v>
      </c>
      <c r="H435" s="315">
        <v>0</v>
      </c>
      <c r="J435" s="315">
        <v>17</v>
      </c>
      <c r="L435" s="315">
        <v>83.000000000000014</v>
      </c>
      <c r="P435" s="315">
        <v>4</v>
      </c>
      <c r="Q435" s="316"/>
      <c r="R435" s="315">
        <v>0</v>
      </c>
      <c r="S435" s="315">
        <v>0</v>
      </c>
      <c r="T435" s="315">
        <v>0</v>
      </c>
    </row>
    <row r="436" spans="1:26" x14ac:dyDescent="0.25">
      <c r="A436" s="315" t="s">
        <v>32</v>
      </c>
      <c r="B436" s="315" t="s">
        <v>403</v>
      </c>
      <c r="D436" s="315" t="s">
        <v>404</v>
      </c>
      <c r="F436" s="315">
        <v>5</v>
      </c>
      <c r="H436" s="315">
        <v>0</v>
      </c>
      <c r="J436" s="315">
        <v>0</v>
      </c>
      <c r="L436" s="315">
        <v>100</v>
      </c>
      <c r="Q436" s="316"/>
      <c r="R436" s="315">
        <v>0</v>
      </c>
      <c r="S436" s="315">
        <v>0</v>
      </c>
    </row>
    <row r="437" spans="1:26" x14ac:dyDescent="0.25">
      <c r="A437" s="315" t="s">
        <v>32</v>
      </c>
      <c r="B437" s="315" t="s">
        <v>405</v>
      </c>
      <c r="D437" s="315" t="s">
        <v>406</v>
      </c>
      <c r="F437" s="315">
        <v>7</v>
      </c>
      <c r="H437" s="315">
        <v>0</v>
      </c>
      <c r="J437" s="315">
        <v>0</v>
      </c>
      <c r="L437" s="315">
        <v>100</v>
      </c>
      <c r="Q437" s="316"/>
      <c r="R437" s="315">
        <v>0</v>
      </c>
    </row>
    <row r="438" spans="1:26" x14ac:dyDescent="0.25">
      <c r="A438" s="315" t="s">
        <v>32</v>
      </c>
      <c r="B438" s="315" t="s">
        <v>407</v>
      </c>
      <c r="D438" s="315" t="s">
        <v>408</v>
      </c>
      <c r="F438" s="315">
        <v>8</v>
      </c>
      <c r="H438" s="315">
        <v>0</v>
      </c>
      <c r="J438" s="315">
        <v>13</v>
      </c>
      <c r="L438" s="315">
        <v>88.000000000000014</v>
      </c>
      <c r="P438" s="315">
        <v>4</v>
      </c>
      <c r="Q438" s="316"/>
    </row>
    <row r="439" spans="1:26" x14ac:dyDescent="0.25">
      <c r="A439" s="315"/>
      <c r="Q439" s="316"/>
    </row>
    <row r="440" spans="1:26" x14ac:dyDescent="0.25">
      <c r="A440" s="315" t="s">
        <v>470</v>
      </c>
      <c r="B440" s="315" t="s">
        <v>401</v>
      </c>
      <c r="D440" s="315" t="s">
        <v>402</v>
      </c>
      <c r="F440" s="315">
        <v>3</v>
      </c>
      <c r="H440" s="315">
        <v>0</v>
      </c>
      <c r="J440" s="315">
        <v>67</v>
      </c>
      <c r="L440" s="315">
        <v>33</v>
      </c>
      <c r="P440" s="315">
        <v>8</v>
      </c>
      <c r="Q440" s="316"/>
      <c r="R440" s="315">
        <v>0</v>
      </c>
      <c r="S440" s="315">
        <v>0</v>
      </c>
      <c r="T440" s="315">
        <v>0</v>
      </c>
    </row>
    <row r="441" spans="1:26" x14ac:dyDescent="0.25">
      <c r="A441" s="315"/>
      <c r="Q441" s="316"/>
    </row>
    <row r="442" spans="1:26" x14ac:dyDescent="0.25">
      <c r="A442" s="322" t="s">
        <v>416</v>
      </c>
      <c r="B442" s="323" t="s">
        <v>529</v>
      </c>
      <c r="C442" s="323"/>
      <c r="D442" s="323" t="s">
        <v>397</v>
      </c>
      <c r="E442" s="323"/>
      <c r="F442" s="323">
        <v>6</v>
      </c>
      <c r="G442" s="323"/>
      <c r="H442" s="323">
        <v>100</v>
      </c>
      <c r="I442" s="323"/>
      <c r="J442" s="323">
        <v>0</v>
      </c>
      <c r="K442" s="323"/>
      <c r="L442" s="323">
        <v>0</v>
      </c>
      <c r="M442" s="323"/>
      <c r="N442" s="323">
        <v>62</v>
      </c>
      <c r="O442" s="323"/>
      <c r="P442" s="323"/>
      <c r="Q442" s="324"/>
      <c r="R442" s="323">
        <v>0</v>
      </c>
      <c r="S442" s="323">
        <v>17</v>
      </c>
      <c r="T442" s="323">
        <v>17</v>
      </c>
      <c r="U442" s="323">
        <v>50</v>
      </c>
      <c r="V442" s="323">
        <v>83.000000000000014</v>
      </c>
      <c r="W442" s="323">
        <v>100</v>
      </c>
      <c r="X442" s="323">
        <v>100</v>
      </c>
      <c r="Y442" s="323">
        <v>100</v>
      </c>
      <c r="Z442" s="325"/>
    </row>
    <row r="443" spans="1:26" x14ac:dyDescent="0.25">
      <c r="A443" s="323"/>
      <c r="B443" s="323" t="s">
        <v>530</v>
      </c>
      <c r="C443" s="323"/>
      <c r="D443" s="323" t="s">
        <v>397</v>
      </c>
      <c r="E443" s="323"/>
      <c r="F443" s="323">
        <v>11</v>
      </c>
      <c r="G443" s="323"/>
      <c r="H443" s="323">
        <v>81.999999999999986</v>
      </c>
      <c r="I443" s="323"/>
      <c r="J443" s="323">
        <v>18</v>
      </c>
      <c r="K443" s="323"/>
      <c r="L443" s="323">
        <v>0</v>
      </c>
      <c r="M443" s="323"/>
      <c r="N443" s="323">
        <v>60</v>
      </c>
      <c r="O443" s="323"/>
      <c r="P443" s="323">
        <v>45.999999999999993</v>
      </c>
      <c r="Q443" s="324"/>
      <c r="R443" s="323">
        <v>0</v>
      </c>
      <c r="S443" s="323">
        <v>9</v>
      </c>
      <c r="T443" s="323">
        <v>36</v>
      </c>
      <c r="U443" s="323">
        <v>55</v>
      </c>
      <c r="V443" s="323">
        <v>64</v>
      </c>
      <c r="W443" s="323">
        <v>73</v>
      </c>
      <c r="X443" s="323">
        <v>73</v>
      </c>
      <c r="Y443" s="323">
        <v>81.999999999999986</v>
      </c>
      <c r="Z443" s="325"/>
    </row>
    <row r="444" spans="1:26" x14ac:dyDescent="0.25">
      <c r="A444" s="323"/>
      <c r="B444" s="323" t="s">
        <v>531</v>
      </c>
      <c r="C444" s="323"/>
      <c r="D444" s="323" t="s">
        <v>397</v>
      </c>
      <c r="E444" s="323"/>
      <c r="F444" s="323">
        <v>3</v>
      </c>
      <c r="G444" s="323"/>
      <c r="H444" s="323">
        <v>67</v>
      </c>
      <c r="I444" s="323"/>
      <c r="J444" s="323">
        <v>33</v>
      </c>
      <c r="K444" s="323"/>
      <c r="L444" s="323">
        <v>0</v>
      </c>
      <c r="M444" s="323"/>
      <c r="N444" s="323">
        <v>63</v>
      </c>
      <c r="O444" s="323"/>
      <c r="P444" s="323">
        <v>24</v>
      </c>
      <c r="Q444" s="324"/>
      <c r="R444" s="323">
        <v>0</v>
      </c>
      <c r="S444" s="323">
        <v>0</v>
      </c>
      <c r="T444" s="323">
        <v>0</v>
      </c>
      <c r="U444" s="323">
        <v>33</v>
      </c>
      <c r="V444" s="323">
        <v>67</v>
      </c>
      <c r="W444" s="323">
        <v>67</v>
      </c>
      <c r="X444" s="323">
        <v>67</v>
      </c>
      <c r="Y444" s="323">
        <v>67</v>
      </c>
      <c r="Z444" s="325"/>
    </row>
    <row r="445" spans="1:26" x14ac:dyDescent="0.25">
      <c r="A445" s="323"/>
      <c r="B445" s="323" t="s">
        <v>410</v>
      </c>
      <c r="C445" s="323"/>
      <c r="D445" s="323" t="s">
        <v>397</v>
      </c>
      <c r="E445" s="323"/>
      <c r="F445" s="323">
        <v>3</v>
      </c>
      <c r="G445" s="323"/>
      <c r="H445" s="323">
        <v>67</v>
      </c>
      <c r="I445" s="323"/>
      <c r="J445" s="323">
        <v>33</v>
      </c>
      <c r="K445" s="323"/>
      <c r="L445" s="323">
        <v>0</v>
      </c>
      <c r="M445" s="323"/>
      <c r="N445" s="323">
        <v>70</v>
      </c>
      <c r="O445" s="323"/>
      <c r="P445" s="323">
        <v>44.000000000000007</v>
      </c>
      <c r="Q445" s="324"/>
      <c r="R445" s="323">
        <v>0</v>
      </c>
      <c r="S445" s="323">
        <v>0</v>
      </c>
      <c r="T445" s="323">
        <v>0</v>
      </c>
      <c r="U445" s="323">
        <v>33</v>
      </c>
      <c r="V445" s="323">
        <v>33</v>
      </c>
      <c r="W445" s="323">
        <v>33</v>
      </c>
      <c r="X445" s="323">
        <v>67</v>
      </c>
      <c r="Y445" s="323">
        <v>67</v>
      </c>
      <c r="Z445" s="325"/>
    </row>
    <row r="446" spans="1:26" x14ac:dyDescent="0.25">
      <c r="A446" s="323"/>
      <c r="B446" s="323" t="s">
        <v>396</v>
      </c>
      <c r="C446" s="323"/>
      <c r="D446" s="323" t="s">
        <v>532</v>
      </c>
      <c r="E446" s="323"/>
      <c r="F446" s="323">
        <v>1</v>
      </c>
      <c r="G446" s="323"/>
      <c r="H446" s="323">
        <v>100</v>
      </c>
      <c r="I446" s="323"/>
      <c r="J446" s="323">
        <v>0</v>
      </c>
      <c r="K446" s="323"/>
      <c r="L446" s="323">
        <v>0</v>
      </c>
      <c r="M446" s="323"/>
      <c r="N446" s="323">
        <v>64</v>
      </c>
      <c r="O446" s="323"/>
      <c r="P446" s="323"/>
      <c r="Q446" s="324"/>
      <c r="R446" s="323">
        <v>0</v>
      </c>
      <c r="S446" s="323">
        <v>0</v>
      </c>
      <c r="T446" s="323">
        <v>0</v>
      </c>
      <c r="U446" s="323">
        <v>0</v>
      </c>
      <c r="V446" s="323">
        <v>100</v>
      </c>
      <c r="W446" s="323">
        <v>100</v>
      </c>
      <c r="X446" s="323">
        <v>100</v>
      </c>
      <c r="Y446" s="323"/>
    </row>
    <row r="447" spans="1:26" x14ac:dyDescent="0.25">
      <c r="A447" s="323"/>
      <c r="B447" s="323" t="s">
        <v>398</v>
      </c>
      <c r="C447" s="323"/>
      <c r="D447" s="323" t="s">
        <v>533</v>
      </c>
      <c r="E447" s="323"/>
      <c r="F447" s="323">
        <v>15</v>
      </c>
      <c r="G447" s="323"/>
      <c r="H447" s="323">
        <v>33</v>
      </c>
      <c r="I447" s="323"/>
      <c r="J447" s="323">
        <v>40</v>
      </c>
      <c r="K447" s="323"/>
      <c r="L447" s="323">
        <v>27.000000000000004</v>
      </c>
      <c r="M447" s="323"/>
      <c r="N447" s="323">
        <v>68</v>
      </c>
      <c r="O447" s="323"/>
      <c r="P447" s="323">
        <v>27.999999999999996</v>
      </c>
      <c r="Q447" s="324"/>
      <c r="R447" s="323">
        <v>0</v>
      </c>
      <c r="S447" s="323">
        <v>0</v>
      </c>
      <c r="T447" s="323">
        <v>7</v>
      </c>
      <c r="U447" s="323">
        <v>13</v>
      </c>
      <c r="V447" s="323">
        <v>27.000000000000004</v>
      </c>
      <c r="W447" s="323">
        <v>33</v>
      </c>
      <c r="X447" s="323"/>
      <c r="Y447" s="323"/>
    </row>
    <row r="448" spans="1:26" x14ac:dyDescent="0.25">
      <c r="A448" s="323"/>
      <c r="B448" s="323" t="s">
        <v>399</v>
      </c>
      <c r="C448" s="323"/>
      <c r="D448" s="323" t="s">
        <v>534</v>
      </c>
      <c r="E448" s="323"/>
      <c r="F448" s="323">
        <v>15</v>
      </c>
      <c r="G448" s="323"/>
      <c r="H448" s="323">
        <v>53</v>
      </c>
      <c r="I448" s="323"/>
      <c r="J448" s="323">
        <v>27.000000000000004</v>
      </c>
      <c r="K448" s="323"/>
      <c r="L448" s="323">
        <v>20</v>
      </c>
      <c r="M448" s="323"/>
      <c r="N448" s="323">
        <v>52</v>
      </c>
      <c r="O448" s="323"/>
      <c r="P448" s="323">
        <v>34</v>
      </c>
      <c r="Q448" s="324"/>
      <c r="R448" s="323">
        <v>0</v>
      </c>
      <c r="S448" s="323">
        <v>0</v>
      </c>
      <c r="T448" s="323">
        <v>27.000000000000004</v>
      </c>
      <c r="U448" s="323">
        <v>40</v>
      </c>
      <c r="V448" s="323">
        <v>53</v>
      </c>
      <c r="W448" s="323"/>
      <c r="X448" s="323"/>
      <c r="Y448" s="323"/>
    </row>
    <row r="449" spans="1:25" x14ac:dyDescent="0.25">
      <c r="A449" s="323"/>
      <c r="B449" s="323" t="s">
        <v>400</v>
      </c>
      <c r="C449" s="323"/>
      <c r="D449" s="323" t="s">
        <v>535</v>
      </c>
      <c r="E449" s="323"/>
      <c r="F449" s="323">
        <v>8</v>
      </c>
      <c r="G449" s="323"/>
      <c r="H449" s="323">
        <v>38</v>
      </c>
      <c r="I449" s="323"/>
      <c r="J449" s="323">
        <v>50</v>
      </c>
      <c r="K449" s="323"/>
      <c r="L449" s="323">
        <v>13</v>
      </c>
      <c r="M449" s="323"/>
      <c r="N449" s="323">
        <v>48</v>
      </c>
      <c r="O449" s="323"/>
      <c r="P449" s="323">
        <v>17</v>
      </c>
      <c r="Q449" s="324"/>
      <c r="R449" s="323">
        <v>0</v>
      </c>
      <c r="S449" s="323">
        <v>13</v>
      </c>
      <c r="T449" s="323">
        <v>25</v>
      </c>
      <c r="U449" s="323">
        <v>38</v>
      </c>
      <c r="V449" s="323"/>
      <c r="W449" s="323"/>
      <c r="X449" s="323"/>
      <c r="Y449" s="323"/>
    </row>
    <row r="450" spans="1:25" x14ac:dyDescent="0.25">
      <c r="A450" s="323"/>
      <c r="B450" s="323" t="s">
        <v>401</v>
      </c>
      <c r="C450" s="323"/>
      <c r="D450" s="323" t="s">
        <v>402</v>
      </c>
      <c r="E450" s="323"/>
      <c r="F450" s="323">
        <v>16</v>
      </c>
      <c r="G450" s="323"/>
      <c r="H450" s="323">
        <v>13</v>
      </c>
      <c r="I450" s="323"/>
      <c r="J450" s="323">
        <v>44.000000000000007</v>
      </c>
      <c r="K450" s="323"/>
      <c r="L450" s="323">
        <v>44.000000000000007</v>
      </c>
      <c r="M450" s="323"/>
      <c r="N450" s="323">
        <v>40</v>
      </c>
      <c r="O450" s="323"/>
      <c r="P450" s="323">
        <v>10</v>
      </c>
      <c r="Q450" s="324"/>
      <c r="R450" s="323">
        <v>0</v>
      </c>
      <c r="S450" s="323">
        <v>6</v>
      </c>
      <c r="T450" s="323">
        <v>13</v>
      </c>
      <c r="U450" s="323"/>
      <c r="V450" s="323"/>
      <c r="W450" s="323"/>
      <c r="X450" s="323"/>
      <c r="Y450" s="323"/>
    </row>
    <row r="451" spans="1:25" x14ac:dyDescent="0.25">
      <c r="A451" s="323"/>
      <c r="B451" s="323" t="s">
        <v>403</v>
      </c>
      <c r="C451" s="323"/>
      <c r="D451" s="323" t="s">
        <v>404</v>
      </c>
      <c r="E451" s="323"/>
      <c r="F451" s="323">
        <v>8</v>
      </c>
      <c r="G451" s="323"/>
      <c r="H451" s="323">
        <v>0</v>
      </c>
      <c r="I451" s="323"/>
      <c r="J451" s="323">
        <v>38</v>
      </c>
      <c r="K451" s="323"/>
      <c r="L451" s="323">
        <v>63</v>
      </c>
      <c r="M451" s="323"/>
      <c r="N451" s="323"/>
      <c r="O451" s="323"/>
      <c r="P451" s="323">
        <v>4</v>
      </c>
      <c r="Q451" s="324"/>
      <c r="R451" s="323">
        <v>0</v>
      </c>
      <c r="S451" s="323">
        <v>0</v>
      </c>
      <c r="T451" s="323"/>
      <c r="U451" s="323"/>
      <c r="V451" s="323"/>
      <c r="W451" s="323"/>
      <c r="X451" s="323"/>
      <c r="Y451" s="323"/>
    </row>
    <row r="452" spans="1:25" x14ac:dyDescent="0.25">
      <c r="A452" s="323"/>
      <c r="B452" s="323" t="s">
        <v>405</v>
      </c>
      <c r="C452" s="323"/>
      <c r="D452" s="323" t="s">
        <v>406</v>
      </c>
      <c r="E452" s="323"/>
      <c r="F452" s="323">
        <v>7</v>
      </c>
      <c r="G452" s="323"/>
      <c r="H452" s="323">
        <v>0</v>
      </c>
      <c r="I452" s="323"/>
      <c r="J452" s="323">
        <v>0</v>
      </c>
      <c r="K452" s="323"/>
      <c r="L452" s="323">
        <v>100</v>
      </c>
      <c r="M452" s="323"/>
      <c r="N452" s="323"/>
      <c r="O452" s="323"/>
      <c r="P452" s="323"/>
      <c r="Q452" s="324"/>
      <c r="R452" s="323">
        <v>0</v>
      </c>
      <c r="S452" s="323"/>
      <c r="T452" s="323"/>
      <c r="U452" s="323"/>
      <c r="V452" s="323"/>
      <c r="W452" s="323"/>
      <c r="X452" s="323"/>
      <c r="Y452" s="323"/>
    </row>
    <row r="453" spans="1:25" x14ac:dyDescent="0.25">
      <c r="A453" s="323"/>
      <c r="B453" s="323" t="s">
        <v>407</v>
      </c>
      <c r="C453" s="323"/>
      <c r="D453" s="323" t="s">
        <v>408</v>
      </c>
      <c r="E453" s="323"/>
      <c r="F453" s="323">
        <v>8</v>
      </c>
      <c r="G453" s="323"/>
      <c r="H453" s="323">
        <v>0</v>
      </c>
      <c r="I453" s="323"/>
      <c r="J453" s="323">
        <v>13</v>
      </c>
      <c r="K453" s="323"/>
      <c r="L453" s="323">
        <v>88.000000000000014</v>
      </c>
      <c r="M453" s="323"/>
      <c r="N453" s="323"/>
      <c r="O453" s="323"/>
      <c r="P453" s="323">
        <v>4</v>
      </c>
      <c r="Q453" s="324"/>
      <c r="R453" s="323"/>
      <c r="S453" s="323"/>
      <c r="T453" s="323"/>
      <c r="U453" s="323"/>
      <c r="V453" s="323"/>
      <c r="W453" s="323"/>
      <c r="X453" s="323"/>
      <c r="Y453" s="323"/>
    </row>
    <row r="454" spans="1:25" x14ac:dyDescent="0.25">
      <c r="A454" s="315"/>
      <c r="Q454" s="316"/>
    </row>
    <row r="455" spans="1:25" ht="14.5" x14ac:dyDescent="0.35">
      <c r="A455" s="321" t="s">
        <v>16</v>
      </c>
      <c r="Q455" s="316"/>
    </row>
    <row r="456" spans="1:25" x14ac:dyDescent="0.25">
      <c r="A456" s="315" t="s">
        <v>473</v>
      </c>
      <c r="B456" s="315" t="s">
        <v>403</v>
      </c>
      <c r="D456" s="315" t="s">
        <v>404</v>
      </c>
      <c r="F456" s="315">
        <v>6</v>
      </c>
      <c r="H456" s="315">
        <v>17</v>
      </c>
      <c r="J456" s="315">
        <v>17</v>
      </c>
      <c r="L456" s="315">
        <v>67</v>
      </c>
      <c r="N456" s="315">
        <v>27.999999999999996</v>
      </c>
      <c r="P456" s="315">
        <v>4</v>
      </c>
      <c r="Q456" s="316"/>
      <c r="R456" s="315">
        <v>0</v>
      </c>
      <c r="S456" s="315">
        <v>17</v>
      </c>
    </row>
    <row r="457" spans="1:25" x14ac:dyDescent="0.25">
      <c r="A457" s="315" t="s">
        <v>473</v>
      </c>
      <c r="B457" s="315" t="s">
        <v>405</v>
      </c>
      <c r="D457" s="315" t="s">
        <v>406</v>
      </c>
      <c r="F457" s="315">
        <v>7</v>
      </c>
      <c r="H457" s="315">
        <v>0</v>
      </c>
      <c r="J457" s="315">
        <v>0</v>
      </c>
      <c r="L457" s="315">
        <v>100</v>
      </c>
      <c r="Q457" s="316"/>
      <c r="R457" s="315">
        <v>0</v>
      </c>
    </row>
    <row r="458" spans="1:25" x14ac:dyDescent="0.25">
      <c r="A458" s="315" t="s">
        <v>473</v>
      </c>
      <c r="B458" s="315" t="s">
        <v>407</v>
      </c>
      <c r="D458" s="315" t="s">
        <v>408</v>
      </c>
      <c r="F458" s="315">
        <v>6</v>
      </c>
      <c r="H458" s="315">
        <v>0</v>
      </c>
      <c r="J458" s="315">
        <v>0</v>
      </c>
      <c r="L458" s="315">
        <v>100</v>
      </c>
      <c r="Q458" s="316"/>
    </row>
    <row r="459" spans="1:25" x14ac:dyDescent="0.25">
      <c r="A459" s="315"/>
      <c r="Q459" s="316"/>
    </row>
    <row r="460" spans="1:25" x14ac:dyDescent="0.25">
      <c r="A460" s="322" t="s">
        <v>416</v>
      </c>
      <c r="B460" s="323" t="s">
        <v>403</v>
      </c>
      <c r="C460" s="323"/>
      <c r="D460" s="323" t="s">
        <v>404</v>
      </c>
      <c r="E460" s="323"/>
      <c r="F460" s="323">
        <v>6</v>
      </c>
      <c r="G460" s="323"/>
      <c r="H460" s="323">
        <v>17</v>
      </c>
      <c r="I460" s="323"/>
      <c r="J460" s="323">
        <v>17</v>
      </c>
      <c r="K460" s="323"/>
      <c r="L460" s="323">
        <v>67</v>
      </c>
      <c r="M460" s="323"/>
      <c r="N460" s="323">
        <v>27.999999999999996</v>
      </c>
      <c r="O460" s="323"/>
      <c r="P460" s="323">
        <v>4</v>
      </c>
      <c r="Q460" s="324"/>
      <c r="R460" s="323">
        <v>0</v>
      </c>
      <c r="S460" s="323">
        <v>17</v>
      </c>
      <c r="T460" s="323"/>
      <c r="U460" s="323"/>
      <c r="V460" s="323"/>
      <c r="W460" s="323"/>
      <c r="X460" s="323"/>
      <c r="Y460" s="323"/>
    </row>
    <row r="461" spans="1:25" x14ac:dyDescent="0.25">
      <c r="A461" s="323"/>
      <c r="B461" s="323" t="s">
        <v>405</v>
      </c>
      <c r="C461" s="323"/>
      <c r="D461" s="323" t="s">
        <v>406</v>
      </c>
      <c r="E461" s="323"/>
      <c r="F461" s="323">
        <v>7</v>
      </c>
      <c r="G461" s="323"/>
      <c r="H461" s="323">
        <v>0</v>
      </c>
      <c r="I461" s="323"/>
      <c r="J461" s="323">
        <v>0</v>
      </c>
      <c r="K461" s="323"/>
      <c r="L461" s="323">
        <v>100</v>
      </c>
      <c r="M461" s="323"/>
      <c r="N461" s="323"/>
      <c r="O461" s="323"/>
      <c r="P461" s="323"/>
      <c r="Q461" s="324"/>
      <c r="R461" s="323">
        <v>0</v>
      </c>
      <c r="S461" s="323"/>
      <c r="T461" s="323"/>
      <c r="U461" s="323"/>
      <c r="V461" s="323"/>
      <c r="W461" s="323"/>
      <c r="X461" s="323"/>
      <c r="Y461" s="323"/>
    </row>
    <row r="462" spans="1:25" x14ac:dyDescent="0.25">
      <c r="A462" s="323"/>
      <c r="B462" s="323" t="s">
        <v>407</v>
      </c>
      <c r="C462" s="323"/>
      <c r="D462" s="323" t="s">
        <v>408</v>
      </c>
      <c r="E462" s="323"/>
      <c r="F462" s="323">
        <v>6</v>
      </c>
      <c r="G462" s="323"/>
      <c r="H462" s="323">
        <v>0</v>
      </c>
      <c r="I462" s="323"/>
      <c r="J462" s="323">
        <v>0</v>
      </c>
      <c r="K462" s="323"/>
      <c r="L462" s="323">
        <v>100</v>
      </c>
      <c r="M462" s="323"/>
      <c r="N462" s="323"/>
      <c r="O462" s="323"/>
      <c r="P462" s="323"/>
      <c r="Q462" s="324"/>
      <c r="R462" s="323"/>
      <c r="S462" s="323"/>
      <c r="T462" s="323"/>
      <c r="U462" s="323"/>
      <c r="V462" s="323"/>
      <c r="W462" s="323"/>
      <c r="X462" s="323"/>
      <c r="Y462" s="323"/>
    </row>
    <row r="463" spans="1:25" x14ac:dyDescent="0.25">
      <c r="A463" s="315"/>
      <c r="Q463" s="316"/>
    </row>
    <row r="464" spans="1:25" ht="14.5" x14ac:dyDescent="0.35">
      <c r="A464" s="321" t="s">
        <v>100</v>
      </c>
      <c r="Q464" s="316"/>
    </row>
    <row r="465" spans="1:25" x14ac:dyDescent="0.25">
      <c r="A465" s="315" t="s">
        <v>552</v>
      </c>
      <c r="B465" s="315" t="s">
        <v>399</v>
      </c>
      <c r="D465" s="315" t="s">
        <v>534</v>
      </c>
      <c r="F465" s="315">
        <v>8</v>
      </c>
      <c r="H465" s="315">
        <v>38</v>
      </c>
      <c r="J465" s="315">
        <v>13</v>
      </c>
      <c r="L465" s="315">
        <v>50</v>
      </c>
      <c r="N465" s="315">
        <v>52</v>
      </c>
      <c r="P465" s="315">
        <v>8</v>
      </c>
      <c r="Q465" s="316"/>
      <c r="R465" s="315">
        <v>0</v>
      </c>
      <c r="S465" s="315">
        <v>0</v>
      </c>
      <c r="T465" s="315">
        <v>13</v>
      </c>
      <c r="U465" s="315">
        <v>38</v>
      </c>
      <c r="V465" s="315">
        <v>38</v>
      </c>
    </row>
    <row r="466" spans="1:25" x14ac:dyDescent="0.25">
      <c r="A466" s="315" t="s">
        <v>552</v>
      </c>
      <c r="B466" s="315" t="s">
        <v>400</v>
      </c>
      <c r="D466" s="315" t="s">
        <v>535</v>
      </c>
      <c r="F466" s="315">
        <v>6</v>
      </c>
      <c r="H466" s="315">
        <v>33</v>
      </c>
      <c r="J466" s="315">
        <v>0</v>
      </c>
      <c r="L466" s="315">
        <v>67</v>
      </c>
      <c r="N466" s="315">
        <v>52</v>
      </c>
      <c r="Q466" s="316"/>
      <c r="R466" s="315">
        <v>0</v>
      </c>
      <c r="S466" s="315">
        <v>0</v>
      </c>
      <c r="T466" s="315">
        <v>17</v>
      </c>
      <c r="U466" s="315">
        <v>33</v>
      </c>
    </row>
    <row r="467" spans="1:25" x14ac:dyDescent="0.25">
      <c r="A467" s="315" t="s">
        <v>552</v>
      </c>
      <c r="B467" s="315" t="s">
        <v>401</v>
      </c>
      <c r="D467" s="315" t="s">
        <v>402</v>
      </c>
      <c r="F467" s="315">
        <v>6</v>
      </c>
      <c r="H467" s="315">
        <v>17</v>
      </c>
      <c r="J467" s="315">
        <v>17</v>
      </c>
      <c r="L467" s="315">
        <v>67</v>
      </c>
      <c r="N467" s="315">
        <v>48</v>
      </c>
      <c r="P467" s="315">
        <v>40</v>
      </c>
      <c r="Q467" s="316"/>
      <c r="R467" s="315">
        <v>0</v>
      </c>
      <c r="S467" s="315">
        <v>0</v>
      </c>
      <c r="T467" s="315">
        <v>17</v>
      </c>
    </row>
    <row r="468" spans="1:25" x14ac:dyDescent="0.25">
      <c r="A468" s="315" t="s">
        <v>552</v>
      </c>
      <c r="B468" s="315" t="s">
        <v>403</v>
      </c>
      <c r="D468" s="315" t="s">
        <v>404</v>
      </c>
      <c r="F468" s="315">
        <v>3</v>
      </c>
      <c r="H468" s="315">
        <v>0</v>
      </c>
      <c r="J468" s="315">
        <v>0</v>
      </c>
      <c r="L468" s="315">
        <v>100</v>
      </c>
      <c r="Q468" s="316"/>
      <c r="R468" s="315">
        <v>0</v>
      </c>
      <c r="S468" s="315">
        <v>0</v>
      </c>
    </row>
    <row r="469" spans="1:25" x14ac:dyDescent="0.25">
      <c r="A469" s="315" t="s">
        <v>552</v>
      </c>
      <c r="B469" s="315" t="s">
        <v>405</v>
      </c>
      <c r="D469" s="315" t="s">
        <v>406</v>
      </c>
      <c r="F469" s="315">
        <v>5</v>
      </c>
      <c r="H469" s="315">
        <v>0</v>
      </c>
      <c r="J469" s="315">
        <v>0</v>
      </c>
      <c r="L469" s="315">
        <v>100</v>
      </c>
      <c r="Q469" s="316"/>
      <c r="R469" s="315">
        <v>0</v>
      </c>
    </row>
    <row r="470" spans="1:25" x14ac:dyDescent="0.25">
      <c r="A470" s="315" t="s">
        <v>552</v>
      </c>
      <c r="B470" s="315" t="s">
        <v>407</v>
      </c>
      <c r="D470" s="315" t="s">
        <v>408</v>
      </c>
      <c r="F470" s="315">
        <v>6</v>
      </c>
      <c r="H470" s="315">
        <v>0</v>
      </c>
      <c r="J470" s="315">
        <v>0</v>
      </c>
      <c r="L470" s="315">
        <v>100</v>
      </c>
      <c r="Q470" s="316"/>
    </row>
    <row r="471" spans="1:25" x14ac:dyDescent="0.25">
      <c r="A471" s="315"/>
      <c r="Q471" s="316"/>
    </row>
    <row r="472" spans="1:25" x14ac:dyDescent="0.25">
      <c r="A472" s="315" t="s">
        <v>480</v>
      </c>
      <c r="B472" s="315" t="s">
        <v>529</v>
      </c>
      <c r="D472" s="315" t="s">
        <v>397</v>
      </c>
      <c r="F472" s="315">
        <v>1</v>
      </c>
      <c r="H472" s="315">
        <v>100</v>
      </c>
      <c r="J472" s="315">
        <v>0</v>
      </c>
      <c r="L472" s="315">
        <v>0</v>
      </c>
      <c r="N472" s="315">
        <v>44.000000000000007</v>
      </c>
      <c r="Q472" s="316"/>
      <c r="R472" s="315">
        <v>0</v>
      </c>
      <c r="S472" s="315">
        <v>0</v>
      </c>
      <c r="T472" s="315">
        <v>100</v>
      </c>
      <c r="U472" s="315">
        <v>100</v>
      </c>
      <c r="V472" s="315">
        <v>100</v>
      </c>
      <c r="W472" s="315">
        <v>100</v>
      </c>
      <c r="X472" s="315">
        <v>100</v>
      </c>
      <c r="Y472" s="315">
        <v>100</v>
      </c>
    </row>
    <row r="473" spans="1:25" x14ac:dyDescent="0.25">
      <c r="A473" s="315" t="s">
        <v>480</v>
      </c>
      <c r="B473" s="315" t="s">
        <v>530</v>
      </c>
      <c r="D473" s="315" t="s">
        <v>397</v>
      </c>
      <c r="F473" s="315">
        <v>4</v>
      </c>
      <c r="H473" s="315">
        <v>100</v>
      </c>
      <c r="J473" s="315">
        <v>0</v>
      </c>
      <c r="L473" s="315">
        <v>0</v>
      </c>
      <c r="N473" s="315">
        <v>52</v>
      </c>
      <c r="Q473" s="316"/>
      <c r="R473" s="315">
        <v>0</v>
      </c>
      <c r="S473" s="315">
        <v>0</v>
      </c>
      <c r="T473" s="315">
        <v>50</v>
      </c>
      <c r="U473" s="315">
        <v>75</v>
      </c>
      <c r="V473" s="315">
        <v>75</v>
      </c>
      <c r="W473" s="315">
        <v>75</v>
      </c>
      <c r="X473" s="315">
        <v>100</v>
      </c>
      <c r="Y473" s="315">
        <v>100</v>
      </c>
    </row>
    <row r="474" spans="1:25" x14ac:dyDescent="0.25">
      <c r="A474" s="315" t="s">
        <v>480</v>
      </c>
      <c r="B474" s="315" t="s">
        <v>531</v>
      </c>
      <c r="D474" s="315" t="s">
        <v>397</v>
      </c>
      <c r="F474" s="315">
        <v>1</v>
      </c>
      <c r="H474" s="315">
        <v>100</v>
      </c>
      <c r="J474" s="315">
        <v>0</v>
      </c>
      <c r="L474" s="315">
        <v>0</v>
      </c>
      <c r="N474" s="315">
        <v>40</v>
      </c>
      <c r="Q474" s="316"/>
      <c r="R474" s="315">
        <v>0</v>
      </c>
      <c r="S474" s="315">
        <v>0</v>
      </c>
      <c r="T474" s="315">
        <v>100</v>
      </c>
      <c r="U474" s="315">
        <v>100</v>
      </c>
      <c r="V474" s="315">
        <v>100</v>
      </c>
      <c r="W474" s="315">
        <v>100</v>
      </c>
      <c r="X474" s="315">
        <v>100</v>
      </c>
      <c r="Y474" s="315">
        <v>100</v>
      </c>
    </row>
    <row r="475" spans="1:25" x14ac:dyDescent="0.25">
      <c r="A475" s="315" t="s">
        <v>480</v>
      </c>
      <c r="B475" s="315" t="s">
        <v>410</v>
      </c>
      <c r="D475" s="315" t="s">
        <v>397</v>
      </c>
      <c r="F475" s="315">
        <v>9</v>
      </c>
      <c r="H475" s="315">
        <v>89</v>
      </c>
      <c r="J475" s="315">
        <v>11</v>
      </c>
      <c r="L475" s="315">
        <v>0</v>
      </c>
      <c r="N475" s="315">
        <v>50.999999999999993</v>
      </c>
      <c r="P475" s="315">
        <v>12</v>
      </c>
      <c r="Q475" s="316"/>
      <c r="R475" s="315">
        <v>0</v>
      </c>
      <c r="S475" s="315">
        <v>11</v>
      </c>
      <c r="T475" s="315">
        <v>33</v>
      </c>
      <c r="U475" s="315">
        <v>55.999999999999993</v>
      </c>
      <c r="V475" s="315">
        <v>78</v>
      </c>
      <c r="W475" s="315">
        <v>89</v>
      </c>
      <c r="X475" s="315">
        <v>89</v>
      </c>
      <c r="Y475" s="315">
        <v>89</v>
      </c>
    </row>
    <row r="476" spans="1:25" x14ac:dyDescent="0.25">
      <c r="A476" s="315" t="s">
        <v>480</v>
      </c>
      <c r="B476" s="315" t="s">
        <v>396</v>
      </c>
      <c r="D476" s="315" t="s">
        <v>532</v>
      </c>
      <c r="F476" s="315">
        <v>5</v>
      </c>
      <c r="H476" s="315">
        <v>100</v>
      </c>
      <c r="J476" s="315">
        <v>0</v>
      </c>
      <c r="L476" s="315">
        <v>0</v>
      </c>
      <c r="N476" s="315">
        <v>55.999999999999993</v>
      </c>
      <c r="Q476" s="316"/>
      <c r="R476" s="315">
        <v>0</v>
      </c>
      <c r="S476" s="315">
        <v>20</v>
      </c>
      <c r="T476" s="315">
        <v>40</v>
      </c>
      <c r="U476" s="315">
        <v>80</v>
      </c>
      <c r="V476" s="315">
        <v>100</v>
      </c>
      <c r="W476" s="315">
        <v>100</v>
      </c>
      <c r="X476" s="315">
        <v>100</v>
      </c>
    </row>
    <row r="477" spans="1:25" x14ac:dyDescent="0.25">
      <c r="A477" s="315" t="s">
        <v>480</v>
      </c>
      <c r="B477" s="315" t="s">
        <v>398</v>
      </c>
      <c r="D477" s="315" t="s">
        <v>533</v>
      </c>
      <c r="F477" s="315">
        <v>6</v>
      </c>
      <c r="H477" s="315">
        <v>83.000000000000014</v>
      </c>
      <c r="J477" s="315">
        <v>0</v>
      </c>
      <c r="L477" s="315">
        <v>17</v>
      </c>
      <c r="N477" s="315">
        <v>48</v>
      </c>
      <c r="Q477" s="316"/>
      <c r="R477" s="315">
        <v>0</v>
      </c>
      <c r="S477" s="315">
        <v>17</v>
      </c>
      <c r="T477" s="315">
        <v>67</v>
      </c>
      <c r="U477" s="315">
        <v>83.000000000000014</v>
      </c>
      <c r="V477" s="315">
        <v>83.000000000000014</v>
      </c>
      <c r="W477" s="315">
        <v>83.000000000000014</v>
      </c>
    </row>
    <row r="478" spans="1:25" x14ac:dyDescent="0.25">
      <c r="A478" s="315" t="s">
        <v>480</v>
      </c>
      <c r="B478" s="315" t="s">
        <v>399</v>
      </c>
      <c r="D478" s="315" t="s">
        <v>534</v>
      </c>
      <c r="F478" s="315">
        <v>3</v>
      </c>
      <c r="H478" s="315">
        <v>33</v>
      </c>
      <c r="J478" s="315">
        <v>67</v>
      </c>
      <c r="L478" s="315">
        <v>0</v>
      </c>
      <c r="N478" s="315">
        <v>64</v>
      </c>
      <c r="P478" s="315">
        <v>36</v>
      </c>
      <c r="Q478" s="316"/>
      <c r="R478" s="315">
        <v>0</v>
      </c>
      <c r="S478" s="315">
        <v>0</v>
      </c>
      <c r="T478" s="315">
        <v>0</v>
      </c>
      <c r="U478" s="315">
        <v>0</v>
      </c>
      <c r="V478" s="315">
        <v>33</v>
      </c>
    </row>
    <row r="479" spans="1:25" x14ac:dyDescent="0.25">
      <c r="A479" s="315" t="s">
        <v>480</v>
      </c>
      <c r="B479" s="315" t="s">
        <v>400</v>
      </c>
      <c r="D479" s="315" t="s">
        <v>535</v>
      </c>
      <c r="F479" s="315">
        <v>2</v>
      </c>
      <c r="H479" s="315">
        <v>50</v>
      </c>
      <c r="J479" s="315">
        <v>0</v>
      </c>
      <c r="L479" s="315">
        <v>50</v>
      </c>
      <c r="N479" s="315">
        <v>48</v>
      </c>
      <c r="Q479" s="316"/>
      <c r="R479" s="315">
        <v>0</v>
      </c>
      <c r="S479" s="315">
        <v>0</v>
      </c>
      <c r="T479" s="315">
        <v>50</v>
      </c>
      <c r="U479" s="315">
        <v>50</v>
      </c>
    </row>
    <row r="480" spans="1:25" x14ac:dyDescent="0.25">
      <c r="A480" s="315" t="s">
        <v>480</v>
      </c>
      <c r="B480" s="315" t="s">
        <v>401</v>
      </c>
      <c r="D480" s="315" t="s">
        <v>402</v>
      </c>
      <c r="F480" s="315">
        <v>4</v>
      </c>
      <c r="H480" s="315">
        <v>25</v>
      </c>
      <c r="J480" s="315">
        <v>0</v>
      </c>
      <c r="L480" s="315">
        <v>75</v>
      </c>
      <c r="N480" s="315">
        <v>48</v>
      </c>
      <c r="Q480" s="316"/>
      <c r="R480" s="315">
        <v>0</v>
      </c>
      <c r="S480" s="315">
        <v>0</v>
      </c>
      <c r="T480" s="315">
        <v>25</v>
      </c>
    </row>
    <row r="481" spans="1:25" x14ac:dyDescent="0.25">
      <c r="A481" s="315" t="s">
        <v>480</v>
      </c>
      <c r="B481" s="315" t="s">
        <v>403</v>
      </c>
      <c r="D481" s="315" t="s">
        <v>404</v>
      </c>
      <c r="F481" s="315">
        <v>3</v>
      </c>
      <c r="H481" s="315">
        <v>0</v>
      </c>
      <c r="J481" s="315">
        <v>0</v>
      </c>
      <c r="L481" s="315">
        <v>100</v>
      </c>
      <c r="Q481" s="316"/>
      <c r="R481" s="315">
        <v>0</v>
      </c>
      <c r="S481" s="315">
        <v>0</v>
      </c>
    </row>
    <row r="482" spans="1:25" x14ac:dyDescent="0.25">
      <c r="A482" s="315" t="s">
        <v>480</v>
      </c>
      <c r="B482" s="315" t="s">
        <v>405</v>
      </c>
      <c r="D482" s="315" t="s">
        <v>406</v>
      </c>
      <c r="F482" s="315">
        <v>3</v>
      </c>
      <c r="H482" s="315">
        <v>0</v>
      </c>
      <c r="J482" s="315">
        <v>0</v>
      </c>
      <c r="L482" s="315">
        <v>100</v>
      </c>
      <c r="Q482" s="316"/>
      <c r="R482" s="315">
        <v>0</v>
      </c>
    </row>
    <row r="483" spans="1:25" x14ac:dyDescent="0.25">
      <c r="A483" s="315" t="s">
        <v>480</v>
      </c>
      <c r="B483" s="315" t="s">
        <v>407</v>
      </c>
      <c r="D483" s="315" t="s">
        <v>408</v>
      </c>
      <c r="F483" s="315">
        <v>2</v>
      </c>
      <c r="H483" s="315">
        <v>0</v>
      </c>
      <c r="J483" s="315">
        <v>0</v>
      </c>
      <c r="L483" s="315">
        <v>100</v>
      </c>
      <c r="Q483" s="316"/>
    </row>
    <row r="484" spans="1:25" x14ac:dyDescent="0.25">
      <c r="A484" s="315"/>
      <c r="Q484" s="316"/>
    </row>
    <row r="485" spans="1:25" x14ac:dyDescent="0.25">
      <c r="A485" s="315" t="s">
        <v>481</v>
      </c>
      <c r="B485" s="315" t="s">
        <v>529</v>
      </c>
      <c r="D485" s="315" t="s">
        <v>397</v>
      </c>
      <c r="F485" s="315">
        <v>1</v>
      </c>
      <c r="H485" s="315">
        <v>100</v>
      </c>
      <c r="J485" s="315">
        <v>0</v>
      </c>
      <c r="L485" s="315">
        <v>0</v>
      </c>
      <c r="N485" s="315">
        <v>84</v>
      </c>
      <c r="Q485" s="316"/>
      <c r="R485" s="315">
        <v>0</v>
      </c>
      <c r="S485" s="315">
        <v>0</v>
      </c>
      <c r="T485" s="315">
        <v>0</v>
      </c>
      <c r="U485" s="315">
        <v>0</v>
      </c>
      <c r="V485" s="315">
        <v>0</v>
      </c>
      <c r="W485" s="315">
        <v>100</v>
      </c>
      <c r="X485" s="315">
        <v>100</v>
      </c>
      <c r="Y485" s="315">
        <v>100</v>
      </c>
    </row>
    <row r="486" spans="1:25" x14ac:dyDescent="0.25">
      <c r="A486" s="315" t="s">
        <v>481</v>
      </c>
      <c r="B486" s="315" t="s">
        <v>530</v>
      </c>
      <c r="D486" s="315" t="s">
        <v>397</v>
      </c>
      <c r="F486" s="315">
        <v>2</v>
      </c>
      <c r="H486" s="315">
        <v>50</v>
      </c>
      <c r="J486" s="315">
        <v>50</v>
      </c>
      <c r="L486" s="315">
        <v>0</v>
      </c>
      <c r="N486" s="315">
        <v>96</v>
      </c>
      <c r="P486" s="315">
        <v>104</v>
      </c>
      <c r="Q486" s="316"/>
      <c r="R486" s="315">
        <v>0</v>
      </c>
      <c r="S486" s="315">
        <v>0</v>
      </c>
      <c r="T486" s="315">
        <v>0</v>
      </c>
      <c r="U486" s="315">
        <v>0</v>
      </c>
      <c r="V486" s="315">
        <v>0</v>
      </c>
      <c r="W486" s="315">
        <v>0</v>
      </c>
      <c r="X486" s="315">
        <v>50</v>
      </c>
      <c r="Y486" s="315">
        <v>50</v>
      </c>
    </row>
    <row r="487" spans="1:25" x14ac:dyDescent="0.25">
      <c r="A487" s="315" t="s">
        <v>481</v>
      </c>
      <c r="B487" s="315" t="s">
        <v>531</v>
      </c>
      <c r="D487" s="315" t="s">
        <v>397</v>
      </c>
      <c r="F487" s="315">
        <v>5</v>
      </c>
      <c r="H487" s="315">
        <v>80</v>
      </c>
      <c r="J487" s="315">
        <v>20</v>
      </c>
      <c r="L487" s="315">
        <v>0</v>
      </c>
      <c r="N487" s="315">
        <v>90</v>
      </c>
      <c r="P487" s="315">
        <v>80</v>
      </c>
      <c r="Q487" s="316"/>
      <c r="R487" s="315">
        <v>0</v>
      </c>
      <c r="S487" s="315">
        <v>0</v>
      </c>
      <c r="T487" s="315">
        <v>20</v>
      </c>
      <c r="U487" s="315">
        <v>20</v>
      </c>
      <c r="V487" s="315">
        <v>20</v>
      </c>
      <c r="W487" s="315">
        <v>20</v>
      </c>
      <c r="X487" s="315">
        <v>80</v>
      </c>
      <c r="Y487" s="315">
        <v>80</v>
      </c>
    </row>
    <row r="488" spans="1:25" x14ac:dyDescent="0.25">
      <c r="A488" s="315" t="s">
        <v>481</v>
      </c>
      <c r="B488" s="315" t="s">
        <v>410</v>
      </c>
      <c r="D488" s="315" t="s">
        <v>397</v>
      </c>
      <c r="F488" s="315">
        <v>8</v>
      </c>
      <c r="H488" s="315">
        <v>63</v>
      </c>
      <c r="J488" s="315">
        <v>38</v>
      </c>
      <c r="L488" s="315">
        <v>0</v>
      </c>
      <c r="N488" s="315">
        <v>72</v>
      </c>
      <c r="P488" s="315">
        <v>65</v>
      </c>
      <c r="Q488" s="316"/>
      <c r="R488" s="315">
        <v>0</v>
      </c>
      <c r="S488" s="315">
        <v>0</v>
      </c>
      <c r="T488" s="315">
        <v>0</v>
      </c>
      <c r="U488" s="315">
        <v>25</v>
      </c>
      <c r="V488" s="315">
        <v>38</v>
      </c>
      <c r="W488" s="315">
        <v>38</v>
      </c>
      <c r="X488" s="315">
        <v>63</v>
      </c>
      <c r="Y488" s="315">
        <v>63</v>
      </c>
    </row>
    <row r="489" spans="1:25" x14ac:dyDescent="0.25">
      <c r="A489" s="315" t="s">
        <v>481</v>
      </c>
      <c r="B489" s="315" t="s">
        <v>396</v>
      </c>
      <c r="D489" s="315" t="s">
        <v>532</v>
      </c>
      <c r="F489" s="315">
        <v>3</v>
      </c>
      <c r="H489" s="315">
        <v>100</v>
      </c>
      <c r="J489" s="315">
        <v>0</v>
      </c>
      <c r="L489" s="315">
        <v>0</v>
      </c>
      <c r="N489" s="315">
        <v>60</v>
      </c>
      <c r="Q489" s="316"/>
      <c r="R489" s="315">
        <v>0</v>
      </c>
      <c r="S489" s="315">
        <v>0</v>
      </c>
      <c r="T489" s="315">
        <v>33</v>
      </c>
      <c r="U489" s="315">
        <v>67</v>
      </c>
      <c r="V489" s="315">
        <v>67</v>
      </c>
      <c r="W489" s="315">
        <v>100</v>
      </c>
      <c r="X489" s="315">
        <v>100</v>
      </c>
    </row>
    <row r="490" spans="1:25" x14ac:dyDescent="0.25">
      <c r="A490" s="315" t="s">
        <v>481</v>
      </c>
      <c r="B490" s="315" t="s">
        <v>398</v>
      </c>
      <c r="D490" s="315" t="s">
        <v>533</v>
      </c>
      <c r="F490" s="315">
        <v>6</v>
      </c>
      <c r="H490" s="315">
        <v>17</v>
      </c>
      <c r="J490" s="315">
        <v>50</v>
      </c>
      <c r="L490" s="315">
        <v>33</v>
      </c>
      <c r="N490" s="315">
        <v>72</v>
      </c>
      <c r="P490" s="315">
        <v>52</v>
      </c>
      <c r="Q490" s="316"/>
      <c r="R490" s="315">
        <v>0</v>
      </c>
      <c r="S490" s="315">
        <v>0</v>
      </c>
      <c r="T490" s="315">
        <v>0</v>
      </c>
      <c r="U490" s="315">
        <v>0</v>
      </c>
      <c r="V490" s="315">
        <v>17</v>
      </c>
      <c r="W490" s="315">
        <v>17</v>
      </c>
    </row>
    <row r="491" spans="1:25" x14ac:dyDescent="0.25">
      <c r="A491" s="315" t="s">
        <v>481</v>
      </c>
      <c r="B491" s="315" t="s">
        <v>399</v>
      </c>
      <c r="D491" s="315" t="s">
        <v>534</v>
      </c>
      <c r="F491" s="315">
        <v>2</v>
      </c>
      <c r="H491" s="315">
        <v>0</v>
      </c>
      <c r="J491" s="315">
        <v>0</v>
      </c>
      <c r="L491" s="315">
        <v>100</v>
      </c>
      <c r="Q491" s="316"/>
      <c r="R491" s="315">
        <v>0</v>
      </c>
      <c r="S491" s="315">
        <v>0</v>
      </c>
      <c r="T491" s="315">
        <v>0</v>
      </c>
      <c r="U491" s="315">
        <v>0</v>
      </c>
      <c r="V491" s="315">
        <v>0</v>
      </c>
    </row>
    <row r="492" spans="1:25" x14ac:dyDescent="0.25">
      <c r="A492" s="315" t="s">
        <v>481</v>
      </c>
      <c r="B492" s="315" t="s">
        <v>400</v>
      </c>
      <c r="D492" s="315" t="s">
        <v>535</v>
      </c>
      <c r="F492" s="315">
        <v>2</v>
      </c>
      <c r="H492" s="315">
        <v>0</v>
      </c>
      <c r="J492" s="315">
        <v>0</v>
      </c>
      <c r="L492" s="315">
        <v>100</v>
      </c>
      <c r="Q492" s="316"/>
      <c r="R492" s="315">
        <v>0</v>
      </c>
      <c r="S492" s="315">
        <v>0</v>
      </c>
      <c r="T492" s="315">
        <v>0</v>
      </c>
      <c r="U492" s="315">
        <v>0</v>
      </c>
    </row>
    <row r="493" spans="1:25" x14ac:dyDescent="0.25">
      <c r="A493" s="315" t="s">
        <v>481</v>
      </c>
      <c r="B493" s="315" t="s">
        <v>401</v>
      </c>
      <c r="D493" s="315" t="s">
        <v>402</v>
      </c>
      <c r="F493" s="315">
        <v>5</v>
      </c>
      <c r="H493" s="315">
        <v>0</v>
      </c>
      <c r="J493" s="315">
        <v>20</v>
      </c>
      <c r="L493" s="315">
        <v>80</v>
      </c>
      <c r="P493" s="315">
        <v>48</v>
      </c>
      <c r="Q493" s="316"/>
      <c r="R493" s="315">
        <v>0</v>
      </c>
      <c r="S493" s="315">
        <v>0</v>
      </c>
      <c r="T493" s="315">
        <v>0</v>
      </c>
    </row>
    <row r="494" spans="1:25" x14ac:dyDescent="0.25">
      <c r="A494" s="315" t="s">
        <v>481</v>
      </c>
      <c r="B494" s="315" t="s">
        <v>403</v>
      </c>
      <c r="D494" s="315" t="s">
        <v>404</v>
      </c>
      <c r="F494" s="315">
        <v>1</v>
      </c>
      <c r="H494" s="315">
        <v>0</v>
      </c>
      <c r="J494" s="315">
        <v>0</v>
      </c>
      <c r="L494" s="315">
        <v>100</v>
      </c>
      <c r="Q494" s="316"/>
      <c r="R494" s="315">
        <v>0</v>
      </c>
      <c r="S494" s="315">
        <v>0</v>
      </c>
    </row>
    <row r="495" spans="1:25" x14ac:dyDescent="0.25">
      <c r="A495" s="315" t="s">
        <v>481</v>
      </c>
      <c r="B495" s="315" t="s">
        <v>405</v>
      </c>
      <c r="D495" s="315" t="s">
        <v>406</v>
      </c>
      <c r="F495" s="315">
        <v>4</v>
      </c>
      <c r="H495" s="315">
        <v>0</v>
      </c>
      <c r="J495" s="315">
        <v>0</v>
      </c>
      <c r="L495" s="315">
        <v>100</v>
      </c>
      <c r="Q495" s="316"/>
      <c r="R495" s="315">
        <v>0</v>
      </c>
    </row>
    <row r="496" spans="1:25" x14ac:dyDescent="0.25">
      <c r="A496" s="315" t="s">
        <v>481</v>
      </c>
      <c r="B496" s="315" t="s">
        <v>407</v>
      </c>
      <c r="D496" s="315" t="s">
        <v>408</v>
      </c>
      <c r="F496" s="315">
        <v>4</v>
      </c>
      <c r="H496" s="315">
        <v>0</v>
      </c>
      <c r="J496" s="315">
        <v>0</v>
      </c>
      <c r="L496" s="315">
        <v>100</v>
      </c>
      <c r="Q496" s="316"/>
    </row>
    <row r="497" spans="1:25" x14ac:dyDescent="0.25">
      <c r="A497" s="315"/>
      <c r="Q497" s="316"/>
    </row>
    <row r="498" spans="1:25" x14ac:dyDescent="0.25">
      <c r="A498" s="315" t="s">
        <v>553</v>
      </c>
      <c r="B498" s="315" t="s">
        <v>405</v>
      </c>
      <c r="D498" s="315" t="s">
        <v>406</v>
      </c>
      <c r="F498" s="315">
        <v>1</v>
      </c>
      <c r="H498" s="315">
        <v>0</v>
      </c>
      <c r="J498" s="315">
        <v>0</v>
      </c>
      <c r="L498" s="315">
        <v>100</v>
      </c>
      <c r="Q498" s="316"/>
      <c r="R498" s="315">
        <v>0</v>
      </c>
    </row>
    <row r="499" spans="1:25" x14ac:dyDescent="0.25">
      <c r="A499" s="315" t="s">
        <v>553</v>
      </c>
      <c r="B499" s="315" t="s">
        <v>407</v>
      </c>
      <c r="D499" s="315" t="s">
        <v>408</v>
      </c>
      <c r="F499" s="315">
        <v>2</v>
      </c>
      <c r="H499" s="315">
        <v>0</v>
      </c>
      <c r="J499" s="315">
        <v>0</v>
      </c>
      <c r="L499" s="315">
        <v>100</v>
      </c>
      <c r="Q499" s="316"/>
    </row>
    <row r="500" spans="1:25" x14ac:dyDescent="0.25">
      <c r="A500" s="315"/>
      <c r="Q500" s="316"/>
    </row>
    <row r="501" spans="1:25" x14ac:dyDescent="0.25">
      <c r="A501" s="315" t="s">
        <v>554</v>
      </c>
      <c r="B501" s="315" t="s">
        <v>530</v>
      </c>
      <c r="D501" s="315" t="s">
        <v>397</v>
      </c>
      <c r="F501" s="315">
        <v>1</v>
      </c>
      <c r="H501" s="315">
        <v>0</v>
      </c>
      <c r="J501" s="315">
        <v>100</v>
      </c>
      <c r="L501" s="315">
        <v>0</v>
      </c>
      <c r="P501" s="315">
        <v>8</v>
      </c>
      <c r="Q501" s="316"/>
      <c r="R501" s="315">
        <v>0</v>
      </c>
      <c r="S501" s="315">
        <v>0</v>
      </c>
      <c r="T501" s="315">
        <v>0</v>
      </c>
      <c r="U501" s="315">
        <v>0</v>
      </c>
      <c r="V501" s="315">
        <v>0</v>
      </c>
      <c r="W501" s="315">
        <v>0</v>
      </c>
      <c r="X501" s="315">
        <v>0</v>
      </c>
      <c r="Y501" s="315">
        <v>0</v>
      </c>
    </row>
    <row r="502" spans="1:25" x14ac:dyDescent="0.25">
      <c r="A502" s="315"/>
      <c r="Q502" s="316"/>
    </row>
    <row r="503" spans="1:25" x14ac:dyDescent="0.25">
      <c r="A503" s="315" t="s">
        <v>482</v>
      </c>
      <c r="B503" s="315" t="s">
        <v>529</v>
      </c>
      <c r="D503" s="315" t="s">
        <v>397</v>
      </c>
      <c r="F503" s="315">
        <v>2</v>
      </c>
      <c r="H503" s="315">
        <v>50</v>
      </c>
      <c r="J503" s="315">
        <v>50</v>
      </c>
      <c r="L503" s="315">
        <v>0</v>
      </c>
      <c r="N503" s="315">
        <v>64</v>
      </c>
      <c r="P503" s="315">
        <v>20</v>
      </c>
      <c r="Q503" s="316"/>
      <c r="R503" s="315">
        <v>0</v>
      </c>
      <c r="S503" s="315">
        <v>0</v>
      </c>
      <c r="T503" s="315">
        <v>0</v>
      </c>
      <c r="U503" s="315">
        <v>0</v>
      </c>
      <c r="V503" s="315">
        <v>50</v>
      </c>
      <c r="W503" s="315">
        <v>50</v>
      </c>
      <c r="X503" s="315">
        <v>50</v>
      </c>
      <c r="Y503" s="315">
        <v>50</v>
      </c>
    </row>
    <row r="504" spans="1:25" x14ac:dyDescent="0.25">
      <c r="A504" s="315" t="s">
        <v>482</v>
      </c>
      <c r="B504" s="315" t="s">
        <v>530</v>
      </c>
      <c r="D504" s="315" t="s">
        <v>397</v>
      </c>
      <c r="F504" s="315">
        <v>1</v>
      </c>
      <c r="H504" s="315">
        <v>100</v>
      </c>
      <c r="J504" s="315">
        <v>0</v>
      </c>
      <c r="L504" s="315">
        <v>0</v>
      </c>
      <c r="N504" s="315">
        <v>40</v>
      </c>
      <c r="Q504" s="316"/>
      <c r="R504" s="315">
        <v>0</v>
      </c>
      <c r="S504" s="315">
        <v>0</v>
      </c>
      <c r="T504" s="315">
        <v>100</v>
      </c>
      <c r="U504" s="315">
        <v>100</v>
      </c>
      <c r="V504" s="315">
        <v>100</v>
      </c>
      <c r="W504" s="315">
        <v>100</v>
      </c>
      <c r="X504" s="315">
        <v>100</v>
      </c>
      <c r="Y504" s="315">
        <v>100</v>
      </c>
    </row>
    <row r="505" spans="1:25" x14ac:dyDescent="0.25">
      <c r="A505" s="315" t="s">
        <v>482</v>
      </c>
      <c r="B505" s="315" t="s">
        <v>531</v>
      </c>
      <c r="D505" s="315" t="s">
        <v>397</v>
      </c>
      <c r="F505" s="315">
        <v>3</v>
      </c>
      <c r="H505" s="315">
        <v>100</v>
      </c>
      <c r="J505" s="315">
        <v>0</v>
      </c>
      <c r="L505" s="315">
        <v>0</v>
      </c>
      <c r="N505" s="315">
        <v>40</v>
      </c>
      <c r="Q505" s="316"/>
      <c r="R505" s="315">
        <v>0</v>
      </c>
      <c r="S505" s="315">
        <v>0</v>
      </c>
      <c r="T505" s="315">
        <v>67</v>
      </c>
      <c r="U505" s="315">
        <v>67</v>
      </c>
      <c r="V505" s="315">
        <v>100</v>
      </c>
      <c r="W505" s="315">
        <v>100</v>
      </c>
      <c r="X505" s="315">
        <v>100</v>
      </c>
      <c r="Y505" s="315">
        <v>100</v>
      </c>
    </row>
    <row r="506" spans="1:25" x14ac:dyDescent="0.25">
      <c r="A506" s="315" t="s">
        <v>482</v>
      </c>
      <c r="B506" s="315" t="s">
        <v>410</v>
      </c>
      <c r="D506" s="315" t="s">
        <v>397</v>
      </c>
      <c r="F506" s="315">
        <v>2</v>
      </c>
      <c r="H506" s="315">
        <v>100</v>
      </c>
      <c r="J506" s="315">
        <v>0</v>
      </c>
      <c r="L506" s="315">
        <v>0</v>
      </c>
      <c r="N506" s="315">
        <v>76</v>
      </c>
      <c r="Q506" s="316"/>
      <c r="R506" s="315">
        <v>0</v>
      </c>
      <c r="S506" s="315">
        <v>0</v>
      </c>
      <c r="T506" s="315">
        <v>0</v>
      </c>
      <c r="U506" s="315">
        <v>0</v>
      </c>
      <c r="V506" s="315">
        <v>50</v>
      </c>
      <c r="W506" s="315">
        <v>100</v>
      </c>
      <c r="X506" s="315">
        <v>100</v>
      </c>
      <c r="Y506" s="315">
        <v>100</v>
      </c>
    </row>
    <row r="507" spans="1:25" x14ac:dyDescent="0.25">
      <c r="A507" s="315" t="s">
        <v>482</v>
      </c>
      <c r="B507" s="315" t="s">
        <v>396</v>
      </c>
      <c r="D507" s="315" t="s">
        <v>532</v>
      </c>
      <c r="F507" s="315">
        <v>1</v>
      </c>
      <c r="H507" s="315">
        <v>100</v>
      </c>
      <c r="J507" s="315">
        <v>0</v>
      </c>
      <c r="L507" s="315">
        <v>0</v>
      </c>
      <c r="N507" s="315">
        <v>72</v>
      </c>
      <c r="Q507" s="316"/>
      <c r="R507" s="315">
        <v>0</v>
      </c>
      <c r="S507" s="315">
        <v>0</v>
      </c>
      <c r="T507" s="315">
        <v>0</v>
      </c>
      <c r="U507" s="315">
        <v>0</v>
      </c>
      <c r="V507" s="315">
        <v>100</v>
      </c>
      <c r="W507" s="315">
        <v>100</v>
      </c>
      <c r="X507" s="315">
        <v>100</v>
      </c>
    </row>
    <row r="508" spans="1:25" x14ac:dyDescent="0.25">
      <c r="A508" s="315" t="s">
        <v>482</v>
      </c>
      <c r="B508" s="315" t="s">
        <v>399</v>
      </c>
      <c r="D508" s="315" t="s">
        <v>534</v>
      </c>
      <c r="F508" s="315">
        <v>2</v>
      </c>
      <c r="H508" s="315">
        <v>0</v>
      </c>
      <c r="J508" s="315">
        <v>50</v>
      </c>
      <c r="L508" s="315">
        <v>50</v>
      </c>
      <c r="P508" s="315">
        <v>27.999999999999996</v>
      </c>
      <c r="Q508" s="316"/>
      <c r="R508" s="315">
        <v>0</v>
      </c>
      <c r="S508" s="315">
        <v>0</v>
      </c>
      <c r="T508" s="315">
        <v>0</v>
      </c>
      <c r="U508" s="315">
        <v>0</v>
      </c>
      <c r="V508" s="315">
        <v>0</v>
      </c>
    </row>
    <row r="509" spans="1:25" x14ac:dyDescent="0.25">
      <c r="A509" s="315" t="s">
        <v>482</v>
      </c>
      <c r="B509" s="315" t="s">
        <v>400</v>
      </c>
      <c r="D509" s="315" t="s">
        <v>535</v>
      </c>
      <c r="F509" s="315">
        <v>2</v>
      </c>
      <c r="H509" s="315">
        <v>50</v>
      </c>
      <c r="J509" s="315">
        <v>50</v>
      </c>
      <c r="L509" s="315">
        <v>0</v>
      </c>
      <c r="N509" s="315">
        <v>48</v>
      </c>
      <c r="P509" s="315">
        <v>4</v>
      </c>
      <c r="Q509" s="316"/>
      <c r="R509" s="315">
        <v>0</v>
      </c>
      <c r="S509" s="315">
        <v>0</v>
      </c>
      <c r="T509" s="315">
        <v>50</v>
      </c>
      <c r="U509" s="315">
        <v>50</v>
      </c>
    </row>
    <row r="510" spans="1:25" x14ac:dyDescent="0.25">
      <c r="A510" s="315" t="s">
        <v>482</v>
      </c>
      <c r="B510" s="315" t="s">
        <v>401</v>
      </c>
      <c r="D510" s="315" t="s">
        <v>402</v>
      </c>
      <c r="F510" s="315">
        <v>2</v>
      </c>
      <c r="H510" s="315">
        <v>50</v>
      </c>
      <c r="J510" s="315">
        <v>0</v>
      </c>
      <c r="L510" s="315">
        <v>50</v>
      </c>
      <c r="N510" s="315">
        <v>36</v>
      </c>
      <c r="Q510" s="316"/>
      <c r="R510" s="315">
        <v>0</v>
      </c>
      <c r="S510" s="315">
        <v>50</v>
      </c>
      <c r="T510" s="315">
        <v>50</v>
      </c>
    </row>
    <row r="511" spans="1:25" x14ac:dyDescent="0.25">
      <c r="A511" s="315" t="s">
        <v>482</v>
      </c>
      <c r="B511" s="315" t="s">
        <v>403</v>
      </c>
      <c r="D511" s="315" t="s">
        <v>404</v>
      </c>
      <c r="F511" s="315">
        <v>4</v>
      </c>
      <c r="H511" s="315">
        <v>0</v>
      </c>
      <c r="J511" s="315">
        <v>0</v>
      </c>
      <c r="L511" s="315">
        <v>100</v>
      </c>
      <c r="Q511" s="316"/>
      <c r="R511" s="315">
        <v>0</v>
      </c>
      <c r="S511" s="315">
        <v>0</v>
      </c>
    </row>
    <row r="512" spans="1:25" x14ac:dyDescent="0.25">
      <c r="A512" s="315" t="s">
        <v>482</v>
      </c>
      <c r="B512" s="315" t="s">
        <v>405</v>
      </c>
      <c r="D512" s="315" t="s">
        <v>406</v>
      </c>
      <c r="F512" s="315">
        <v>1</v>
      </c>
      <c r="H512" s="315">
        <v>0</v>
      </c>
      <c r="J512" s="315">
        <v>0</v>
      </c>
      <c r="L512" s="315">
        <v>100</v>
      </c>
      <c r="Q512" s="316"/>
      <c r="R512" s="315">
        <v>0</v>
      </c>
    </row>
    <row r="513" spans="1:25" x14ac:dyDescent="0.25">
      <c r="A513" s="315" t="s">
        <v>482</v>
      </c>
      <c r="B513" s="315" t="s">
        <v>407</v>
      </c>
      <c r="D513" s="315" t="s">
        <v>408</v>
      </c>
      <c r="F513" s="315">
        <v>2</v>
      </c>
      <c r="H513" s="315">
        <v>0</v>
      </c>
      <c r="J513" s="315">
        <v>0</v>
      </c>
      <c r="L513" s="315">
        <v>100</v>
      </c>
      <c r="Q513" s="316"/>
    </row>
    <row r="514" spans="1:25" x14ac:dyDescent="0.25">
      <c r="A514" s="315"/>
      <c r="Q514" s="316"/>
    </row>
    <row r="515" spans="1:25" x14ac:dyDescent="0.25">
      <c r="A515" s="315" t="s">
        <v>555</v>
      </c>
      <c r="B515" s="315" t="s">
        <v>529</v>
      </c>
      <c r="D515" s="315" t="s">
        <v>397</v>
      </c>
      <c r="F515" s="315">
        <v>2</v>
      </c>
      <c r="H515" s="315">
        <v>100</v>
      </c>
      <c r="J515" s="315">
        <v>0</v>
      </c>
      <c r="L515" s="315">
        <v>0</v>
      </c>
      <c r="N515" s="315">
        <v>42</v>
      </c>
      <c r="Q515" s="316"/>
      <c r="R515" s="315">
        <v>0</v>
      </c>
      <c r="S515" s="315">
        <v>50</v>
      </c>
      <c r="T515" s="315">
        <v>50</v>
      </c>
      <c r="U515" s="315">
        <v>100</v>
      </c>
      <c r="V515" s="315">
        <v>100</v>
      </c>
      <c r="W515" s="315">
        <v>100</v>
      </c>
      <c r="X515" s="315">
        <v>100</v>
      </c>
      <c r="Y515" s="315">
        <v>100</v>
      </c>
    </row>
    <row r="516" spans="1:25" x14ac:dyDescent="0.25">
      <c r="A516" s="315"/>
      <c r="Q516" s="316"/>
    </row>
    <row r="517" spans="1:25" x14ac:dyDescent="0.25">
      <c r="A517" s="315" t="s">
        <v>483</v>
      </c>
      <c r="B517" s="315" t="s">
        <v>529</v>
      </c>
      <c r="D517" s="315" t="s">
        <v>397</v>
      </c>
      <c r="F517" s="315">
        <v>1</v>
      </c>
      <c r="H517" s="315">
        <v>100</v>
      </c>
      <c r="J517" s="315">
        <v>0</v>
      </c>
      <c r="L517" s="315">
        <v>0</v>
      </c>
      <c r="N517" s="315">
        <v>36</v>
      </c>
      <c r="Q517" s="316"/>
      <c r="R517" s="315">
        <v>0</v>
      </c>
      <c r="S517" s="315">
        <v>100</v>
      </c>
      <c r="T517" s="315">
        <v>100</v>
      </c>
      <c r="U517" s="315">
        <v>100</v>
      </c>
      <c r="V517" s="315">
        <v>100</v>
      </c>
      <c r="W517" s="315">
        <v>100</v>
      </c>
      <c r="X517" s="315">
        <v>100</v>
      </c>
      <c r="Y517" s="315">
        <v>100</v>
      </c>
    </row>
    <row r="518" spans="1:25" x14ac:dyDescent="0.25">
      <c r="A518" s="315" t="s">
        <v>483</v>
      </c>
      <c r="B518" s="315" t="s">
        <v>530</v>
      </c>
      <c r="D518" s="315" t="s">
        <v>397</v>
      </c>
      <c r="F518" s="315">
        <v>1</v>
      </c>
      <c r="H518" s="315">
        <v>100</v>
      </c>
      <c r="J518" s="315">
        <v>0</v>
      </c>
      <c r="L518" s="315">
        <v>0</v>
      </c>
      <c r="N518" s="315">
        <v>48</v>
      </c>
      <c r="Q518" s="316"/>
      <c r="R518" s="315">
        <v>0</v>
      </c>
      <c r="S518" s="315">
        <v>0</v>
      </c>
      <c r="T518" s="315">
        <v>100</v>
      </c>
      <c r="U518" s="315">
        <v>100</v>
      </c>
      <c r="V518" s="315">
        <v>100</v>
      </c>
      <c r="W518" s="315">
        <v>100</v>
      </c>
      <c r="X518" s="315">
        <v>100</v>
      </c>
      <c r="Y518" s="315">
        <v>100</v>
      </c>
    </row>
    <row r="519" spans="1:25" x14ac:dyDescent="0.25">
      <c r="A519" s="315" t="s">
        <v>483</v>
      </c>
      <c r="B519" s="315" t="s">
        <v>410</v>
      </c>
      <c r="D519" s="315" t="s">
        <v>397</v>
      </c>
      <c r="F519" s="315">
        <v>2</v>
      </c>
      <c r="H519" s="315">
        <v>50</v>
      </c>
      <c r="J519" s="315">
        <v>50</v>
      </c>
      <c r="L519" s="315">
        <v>0</v>
      </c>
      <c r="N519" s="315">
        <v>44.000000000000007</v>
      </c>
      <c r="P519" s="315">
        <v>24</v>
      </c>
      <c r="Q519" s="316"/>
      <c r="R519" s="315">
        <v>0</v>
      </c>
      <c r="S519" s="315">
        <v>0</v>
      </c>
      <c r="T519" s="315">
        <v>50</v>
      </c>
      <c r="U519" s="315">
        <v>50</v>
      </c>
      <c r="V519" s="315">
        <v>50</v>
      </c>
      <c r="W519" s="315">
        <v>50</v>
      </c>
      <c r="X519" s="315">
        <v>50</v>
      </c>
      <c r="Y519" s="315">
        <v>50</v>
      </c>
    </row>
    <row r="520" spans="1:25" x14ac:dyDescent="0.25">
      <c r="A520" s="315" t="s">
        <v>483</v>
      </c>
      <c r="B520" s="315" t="s">
        <v>396</v>
      </c>
      <c r="D520" s="315" t="s">
        <v>532</v>
      </c>
      <c r="F520" s="315">
        <v>2</v>
      </c>
      <c r="H520" s="315">
        <v>50</v>
      </c>
      <c r="J520" s="315">
        <v>50</v>
      </c>
      <c r="L520" s="315">
        <v>0</v>
      </c>
      <c r="N520" s="315">
        <v>84</v>
      </c>
      <c r="P520" s="315">
        <v>8</v>
      </c>
      <c r="Q520" s="316"/>
      <c r="R520" s="315">
        <v>0</v>
      </c>
      <c r="S520" s="315">
        <v>0</v>
      </c>
      <c r="T520" s="315">
        <v>0</v>
      </c>
      <c r="U520" s="315">
        <v>0</v>
      </c>
      <c r="V520" s="315">
        <v>0</v>
      </c>
      <c r="W520" s="315">
        <v>50</v>
      </c>
      <c r="X520" s="315">
        <v>50</v>
      </c>
    </row>
    <row r="521" spans="1:25" x14ac:dyDescent="0.25">
      <c r="A521" s="315" t="s">
        <v>483</v>
      </c>
      <c r="B521" s="315" t="s">
        <v>398</v>
      </c>
      <c r="D521" s="315" t="s">
        <v>533</v>
      </c>
      <c r="F521" s="315">
        <v>2</v>
      </c>
      <c r="H521" s="315">
        <v>100</v>
      </c>
      <c r="J521" s="315">
        <v>0</v>
      </c>
      <c r="L521" s="315">
        <v>0</v>
      </c>
      <c r="N521" s="315">
        <v>44.000000000000007</v>
      </c>
      <c r="Q521" s="316"/>
      <c r="R521" s="315">
        <v>0</v>
      </c>
      <c r="S521" s="315">
        <v>0</v>
      </c>
      <c r="T521" s="315">
        <v>100</v>
      </c>
      <c r="U521" s="315">
        <v>100</v>
      </c>
      <c r="V521" s="315">
        <v>100</v>
      </c>
      <c r="W521" s="315">
        <v>100</v>
      </c>
    </row>
    <row r="522" spans="1:25" x14ac:dyDescent="0.25">
      <c r="A522" s="315" t="s">
        <v>483</v>
      </c>
      <c r="B522" s="315" t="s">
        <v>399</v>
      </c>
      <c r="D522" s="315" t="s">
        <v>534</v>
      </c>
      <c r="F522" s="315">
        <v>2</v>
      </c>
      <c r="H522" s="315">
        <v>100</v>
      </c>
      <c r="J522" s="315">
        <v>0</v>
      </c>
      <c r="L522" s="315">
        <v>0</v>
      </c>
      <c r="N522" s="315">
        <v>50.999999999999993</v>
      </c>
      <c r="Q522" s="316"/>
      <c r="R522" s="315">
        <v>0</v>
      </c>
      <c r="S522" s="315">
        <v>0</v>
      </c>
      <c r="T522" s="315">
        <v>50</v>
      </c>
      <c r="U522" s="315">
        <v>100</v>
      </c>
      <c r="V522" s="315">
        <v>100</v>
      </c>
    </row>
    <row r="523" spans="1:25" x14ac:dyDescent="0.25">
      <c r="A523" s="315" t="s">
        <v>483</v>
      </c>
      <c r="B523" s="315" t="s">
        <v>400</v>
      </c>
      <c r="D523" s="315" t="s">
        <v>535</v>
      </c>
      <c r="F523" s="315">
        <v>2</v>
      </c>
      <c r="H523" s="315">
        <v>50</v>
      </c>
      <c r="J523" s="315">
        <v>0</v>
      </c>
      <c r="L523" s="315">
        <v>50</v>
      </c>
      <c r="N523" s="315">
        <v>48</v>
      </c>
      <c r="Q523" s="316"/>
      <c r="R523" s="315">
        <v>0</v>
      </c>
      <c r="S523" s="315">
        <v>0</v>
      </c>
      <c r="T523" s="315">
        <v>50</v>
      </c>
      <c r="U523" s="315">
        <v>50</v>
      </c>
    </row>
    <row r="524" spans="1:25" x14ac:dyDescent="0.25">
      <c r="A524" s="315" t="s">
        <v>483</v>
      </c>
      <c r="B524" s="315" t="s">
        <v>403</v>
      </c>
      <c r="D524" s="315" t="s">
        <v>404</v>
      </c>
      <c r="F524" s="315">
        <v>4</v>
      </c>
      <c r="H524" s="315">
        <v>0</v>
      </c>
      <c r="J524" s="315">
        <v>0</v>
      </c>
      <c r="L524" s="315">
        <v>100</v>
      </c>
      <c r="Q524" s="316"/>
      <c r="R524" s="315">
        <v>0</v>
      </c>
      <c r="S524" s="315">
        <v>0</v>
      </c>
    </row>
    <row r="525" spans="1:25" x14ac:dyDescent="0.25">
      <c r="A525" s="315" t="s">
        <v>483</v>
      </c>
      <c r="B525" s="315" t="s">
        <v>405</v>
      </c>
      <c r="D525" s="315" t="s">
        <v>406</v>
      </c>
      <c r="F525" s="315">
        <v>4</v>
      </c>
      <c r="H525" s="315">
        <v>0</v>
      </c>
      <c r="J525" s="315">
        <v>25</v>
      </c>
      <c r="L525" s="315">
        <v>75</v>
      </c>
      <c r="P525" s="315">
        <v>4</v>
      </c>
      <c r="Q525" s="316"/>
      <c r="R525" s="315">
        <v>0</v>
      </c>
    </row>
    <row r="526" spans="1:25" x14ac:dyDescent="0.25">
      <c r="A526" s="315" t="s">
        <v>483</v>
      </c>
      <c r="B526" s="315" t="s">
        <v>407</v>
      </c>
      <c r="D526" s="315" t="s">
        <v>408</v>
      </c>
      <c r="F526" s="315">
        <v>3</v>
      </c>
      <c r="H526" s="315">
        <v>0</v>
      </c>
      <c r="J526" s="315">
        <v>0</v>
      </c>
      <c r="L526" s="315">
        <v>100</v>
      </c>
      <c r="Q526" s="316"/>
    </row>
    <row r="527" spans="1:25" x14ac:dyDescent="0.25">
      <c r="A527" s="315"/>
      <c r="Q527" s="316"/>
    </row>
    <row r="528" spans="1:25" x14ac:dyDescent="0.25">
      <c r="A528" s="315" t="s">
        <v>484</v>
      </c>
      <c r="B528" s="315" t="s">
        <v>529</v>
      </c>
      <c r="D528" s="315" t="s">
        <v>397</v>
      </c>
      <c r="F528" s="315">
        <v>3</v>
      </c>
      <c r="H528" s="315">
        <v>67</v>
      </c>
      <c r="J528" s="315">
        <v>33</v>
      </c>
      <c r="L528" s="315">
        <v>0</v>
      </c>
      <c r="N528" s="315">
        <v>66</v>
      </c>
      <c r="P528" s="315">
        <v>60</v>
      </c>
      <c r="Q528" s="316"/>
      <c r="R528" s="315">
        <v>0</v>
      </c>
      <c r="S528" s="315">
        <v>0</v>
      </c>
      <c r="T528" s="315">
        <v>0</v>
      </c>
      <c r="U528" s="315">
        <v>33</v>
      </c>
      <c r="V528" s="315">
        <v>67</v>
      </c>
      <c r="W528" s="315">
        <v>67</v>
      </c>
      <c r="X528" s="315">
        <v>67</v>
      </c>
      <c r="Y528" s="315">
        <v>67</v>
      </c>
    </row>
    <row r="529" spans="1:25" x14ac:dyDescent="0.25">
      <c r="A529" s="315" t="s">
        <v>484</v>
      </c>
      <c r="B529" s="315" t="s">
        <v>530</v>
      </c>
      <c r="D529" s="315" t="s">
        <v>397</v>
      </c>
      <c r="F529" s="315">
        <v>11</v>
      </c>
      <c r="H529" s="315">
        <v>100</v>
      </c>
      <c r="J529" s="315">
        <v>0</v>
      </c>
      <c r="L529" s="315">
        <v>0</v>
      </c>
      <c r="N529" s="315">
        <v>55.999999999999993</v>
      </c>
      <c r="Q529" s="316"/>
      <c r="R529" s="315">
        <v>0</v>
      </c>
      <c r="S529" s="315">
        <v>9</v>
      </c>
      <c r="T529" s="315">
        <v>36</v>
      </c>
      <c r="U529" s="315">
        <v>81.999999999999986</v>
      </c>
      <c r="V529" s="315">
        <v>100</v>
      </c>
      <c r="W529" s="315">
        <v>100</v>
      </c>
      <c r="X529" s="315">
        <v>100</v>
      </c>
      <c r="Y529" s="315">
        <v>100</v>
      </c>
    </row>
    <row r="530" spans="1:25" x14ac:dyDescent="0.25">
      <c r="A530" s="315" t="s">
        <v>484</v>
      </c>
      <c r="B530" s="315" t="s">
        <v>531</v>
      </c>
      <c r="D530" s="315" t="s">
        <v>397</v>
      </c>
      <c r="F530" s="315">
        <v>8</v>
      </c>
      <c r="H530" s="315">
        <v>88.000000000000014</v>
      </c>
      <c r="J530" s="315">
        <v>13</v>
      </c>
      <c r="L530" s="315">
        <v>0</v>
      </c>
      <c r="N530" s="315">
        <v>68</v>
      </c>
      <c r="P530" s="315">
        <v>32</v>
      </c>
      <c r="Q530" s="316"/>
      <c r="R530" s="315">
        <v>0</v>
      </c>
      <c r="S530" s="315">
        <v>0</v>
      </c>
      <c r="T530" s="315">
        <v>0</v>
      </c>
      <c r="U530" s="315">
        <v>13</v>
      </c>
      <c r="V530" s="315">
        <v>63</v>
      </c>
      <c r="W530" s="315">
        <v>75</v>
      </c>
      <c r="X530" s="315">
        <v>75</v>
      </c>
      <c r="Y530" s="315">
        <v>88.000000000000014</v>
      </c>
    </row>
    <row r="531" spans="1:25" x14ac:dyDescent="0.25">
      <c r="A531" s="315" t="s">
        <v>484</v>
      </c>
      <c r="B531" s="315" t="s">
        <v>410</v>
      </c>
      <c r="D531" s="315" t="s">
        <v>397</v>
      </c>
      <c r="F531" s="315">
        <v>5</v>
      </c>
      <c r="H531" s="315">
        <v>80</v>
      </c>
      <c r="J531" s="315">
        <v>20</v>
      </c>
      <c r="L531" s="315">
        <v>0</v>
      </c>
      <c r="N531" s="315">
        <v>58</v>
      </c>
      <c r="P531" s="315">
        <v>20</v>
      </c>
      <c r="Q531" s="316"/>
      <c r="R531" s="315">
        <v>0</v>
      </c>
      <c r="S531" s="315">
        <v>0</v>
      </c>
      <c r="T531" s="315">
        <v>0</v>
      </c>
      <c r="U531" s="315">
        <v>40</v>
      </c>
      <c r="V531" s="315">
        <v>80</v>
      </c>
      <c r="W531" s="315">
        <v>80</v>
      </c>
      <c r="X531" s="315">
        <v>80</v>
      </c>
      <c r="Y531" s="315">
        <v>80</v>
      </c>
    </row>
    <row r="532" spans="1:25" x14ac:dyDescent="0.25">
      <c r="A532" s="315" t="s">
        <v>484</v>
      </c>
      <c r="B532" s="315" t="s">
        <v>396</v>
      </c>
      <c r="D532" s="315" t="s">
        <v>532</v>
      </c>
      <c r="F532" s="315">
        <v>4</v>
      </c>
      <c r="H532" s="315">
        <v>100</v>
      </c>
      <c r="J532" s="315">
        <v>0</v>
      </c>
      <c r="L532" s="315">
        <v>0</v>
      </c>
      <c r="N532" s="315">
        <v>62</v>
      </c>
      <c r="Q532" s="316"/>
      <c r="R532" s="315">
        <v>0</v>
      </c>
      <c r="S532" s="315">
        <v>0</v>
      </c>
      <c r="T532" s="315">
        <v>0</v>
      </c>
      <c r="U532" s="315">
        <v>50</v>
      </c>
      <c r="V532" s="315">
        <v>75</v>
      </c>
      <c r="W532" s="315">
        <v>100</v>
      </c>
      <c r="X532" s="315">
        <v>100</v>
      </c>
    </row>
    <row r="533" spans="1:25" x14ac:dyDescent="0.25">
      <c r="A533" s="315" t="s">
        <v>484</v>
      </c>
      <c r="B533" s="315" t="s">
        <v>398</v>
      </c>
      <c r="D533" s="315" t="s">
        <v>533</v>
      </c>
      <c r="F533" s="315">
        <v>3</v>
      </c>
      <c r="H533" s="315">
        <v>100</v>
      </c>
      <c r="J533" s="315">
        <v>0</v>
      </c>
      <c r="L533" s="315">
        <v>0</v>
      </c>
      <c r="N533" s="315">
        <v>55.999999999999993</v>
      </c>
      <c r="Q533" s="316"/>
      <c r="R533" s="315">
        <v>0</v>
      </c>
      <c r="S533" s="315">
        <v>0</v>
      </c>
      <c r="T533" s="315">
        <v>33</v>
      </c>
      <c r="U533" s="315">
        <v>100</v>
      </c>
      <c r="V533" s="315">
        <v>100</v>
      </c>
      <c r="W533" s="315">
        <v>100</v>
      </c>
    </row>
    <row r="534" spans="1:25" x14ac:dyDescent="0.25">
      <c r="A534" s="315" t="s">
        <v>484</v>
      </c>
      <c r="B534" s="315" t="s">
        <v>399</v>
      </c>
      <c r="D534" s="315" t="s">
        <v>534</v>
      </c>
      <c r="F534" s="315">
        <v>6</v>
      </c>
      <c r="H534" s="315">
        <v>100</v>
      </c>
      <c r="J534" s="315">
        <v>0</v>
      </c>
      <c r="L534" s="315">
        <v>0</v>
      </c>
      <c r="N534" s="315">
        <v>58</v>
      </c>
      <c r="Q534" s="316"/>
      <c r="R534" s="315">
        <v>17</v>
      </c>
      <c r="S534" s="315">
        <v>17</v>
      </c>
      <c r="T534" s="315">
        <v>17</v>
      </c>
      <c r="U534" s="315">
        <v>83.000000000000014</v>
      </c>
      <c r="V534" s="315">
        <v>100</v>
      </c>
    </row>
    <row r="535" spans="1:25" x14ac:dyDescent="0.25">
      <c r="A535" s="315" t="s">
        <v>484</v>
      </c>
      <c r="B535" s="315" t="s">
        <v>400</v>
      </c>
      <c r="D535" s="315" t="s">
        <v>535</v>
      </c>
      <c r="F535" s="315">
        <v>10</v>
      </c>
      <c r="H535" s="315">
        <v>40</v>
      </c>
      <c r="J535" s="315">
        <v>0</v>
      </c>
      <c r="L535" s="315">
        <v>60</v>
      </c>
      <c r="N535" s="315">
        <v>50</v>
      </c>
      <c r="Q535" s="316"/>
      <c r="R535" s="315">
        <v>0</v>
      </c>
      <c r="S535" s="315">
        <v>0</v>
      </c>
      <c r="T535" s="315">
        <v>20</v>
      </c>
      <c r="U535" s="315">
        <v>40</v>
      </c>
    </row>
    <row r="536" spans="1:25" x14ac:dyDescent="0.25">
      <c r="A536" s="315" t="s">
        <v>484</v>
      </c>
      <c r="B536" s="315" t="s">
        <v>401</v>
      </c>
      <c r="D536" s="315" t="s">
        <v>402</v>
      </c>
      <c r="F536" s="315">
        <v>14</v>
      </c>
      <c r="H536" s="315">
        <v>0</v>
      </c>
      <c r="J536" s="315">
        <v>7</v>
      </c>
      <c r="L536" s="315">
        <v>93.000000000000014</v>
      </c>
      <c r="P536" s="315">
        <v>52</v>
      </c>
      <c r="Q536" s="316"/>
      <c r="R536" s="315">
        <v>0</v>
      </c>
      <c r="S536" s="315">
        <v>0</v>
      </c>
      <c r="T536" s="315">
        <v>0</v>
      </c>
    </row>
    <row r="537" spans="1:25" x14ac:dyDescent="0.25">
      <c r="A537" s="315" t="s">
        <v>484</v>
      </c>
      <c r="B537" s="315" t="s">
        <v>403</v>
      </c>
      <c r="D537" s="315" t="s">
        <v>404</v>
      </c>
      <c r="F537" s="315">
        <v>5</v>
      </c>
      <c r="H537" s="315">
        <v>0</v>
      </c>
      <c r="J537" s="315">
        <v>0</v>
      </c>
      <c r="L537" s="315">
        <v>100</v>
      </c>
      <c r="Q537" s="316"/>
      <c r="R537" s="315">
        <v>0</v>
      </c>
      <c r="S537" s="315">
        <v>0</v>
      </c>
    </row>
    <row r="538" spans="1:25" x14ac:dyDescent="0.25">
      <c r="A538" s="315" t="s">
        <v>484</v>
      </c>
      <c r="B538" s="315" t="s">
        <v>405</v>
      </c>
      <c r="D538" s="315" t="s">
        <v>406</v>
      </c>
      <c r="F538" s="315">
        <v>4</v>
      </c>
      <c r="H538" s="315">
        <v>0</v>
      </c>
      <c r="J538" s="315">
        <v>0</v>
      </c>
      <c r="L538" s="315">
        <v>100</v>
      </c>
      <c r="Q538" s="316"/>
      <c r="R538" s="315">
        <v>0</v>
      </c>
    </row>
    <row r="539" spans="1:25" x14ac:dyDescent="0.25">
      <c r="A539" s="315" t="s">
        <v>484</v>
      </c>
      <c r="B539" s="315" t="s">
        <v>407</v>
      </c>
      <c r="D539" s="315" t="s">
        <v>408</v>
      </c>
      <c r="F539" s="315">
        <v>2</v>
      </c>
      <c r="H539" s="315">
        <v>0</v>
      </c>
      <c r="J539" s="315">
        <v>50</v>
      </c>
      <c r="L539" s="315">
        <v>50</v>
      </c>
      <c r="P539" s="315">
        <v>4</v>
      </c>
      <c r="Q539" s="316"/>
    </row>
    <row r="540" spans="1:25" x14ac:dyDescent="0.25">
      <c r="A540" s="315"/>
      <c r="Q540" s="316"/>
    </row>
    <row r="541" spans="1:25" x14ac:dyDescent="0.25">
      <c r="A541" s="315" t="s">
        <v>486</v>
      </c>
      <c r="B541" s="315" t="s">
        <v>529</v>
      </c>
      <c r="D541" s="315" t="s">
        <v>397</v>
      </c>
      <c r="F541" s="315">
        <v>1</v>
      </c>
      <c r="H541" s="315">
        <v>100</v>
      </c>
      <c r="J541" s="315">
        <v>0</v>
      </c>
      <c r="L541" s="315">
        <v>0</v>
      </c>
      <c r="N541" s="315">
        <v>84</v>
      </c>
      <c r="Q541" s="316"/>
      <c r="R541" s="315">
        <v>0</v>
      </c>
      <c r="S541" s="315">
        <v>0</v>
      </c>
      <c r="T541" s="315">
        <v>0</v>
      </c>
      <c r="U541" s="315">
        <v>0</v>
      </c>
      <c r="V541" s="315">
        <v>0</v>
      </c>
      <c r="W541" s="315">
        <v>100</v>
      </c>
      <c r="X541" s="315">
        <v>100</v>
      </c>
      <c r="Y541" s="315">
        <v>100</v>
      </c>
    </row>
    <row r="542" spans="1:25" x14ac:dyDescent="0.25">
      <c r="A542" s="315" t="s">
        <v>486</v>
      </c>
      <c r="B542" s="315" t="s">
        <v>530</v>
      </c>
      <c r="D542" s="315" t="s">
        <v>397</v>
      </c>
      <c r="F542" s="315">
        <v>2</v>
      </c>
      <c r="H542" s="315">
        <v>100</v>
      </c>
      <c r="J542" s="315">
        <v>0</v>
      </c>
      <c r="L542" s="315">
        <v>0</v>
      </c>
      <c r="N542" s="315">
        <v>62</v>
      </c>
      <c r="Q542" s="316"/>
      <c r="R542" s="315">
        <v>0</v>
      </c>
      <c r="S542" s="315">
        <v>0</v>
      </c>
      <c r="T542" s="315">
        <v>0</v>
      </c>
      <c r="U542" s="315">
        <v>50</v>
      </c>
      <c r="V542" s="315">
        <v>100</v>
      </c>
      <c r="W542" s="315">
        <v>100</v>
      </c>
      <c r="X542" s="315">
        <v>100</v>
      </c>
      <c r="Y542" s="315">
        <v>100</v>
      </c>
    </row>
    <row r="543" spans="1:25" x14ac:dyDescent="0.25">
      <c r="A543" s="315" t="s">
        <v>486</v>
      </c>
      <c r="B543" s="315" t="s">
        <v>531</v>
      </c>
      <c r="D543" s="315" t="s">
        <v>397</v>
      </c>
      <c r="F543" s="315">
        <v>1</v>
      </c>
      <c r="H543" s="315">
        <v>100</v>
      </c>
      <c r="J543" s="315">
        <v>0</v>
      </c>
      <c r="L543" s="315">
        <v>0</v>
      </c>
      <c r="N543" s="315">
        <v>68</v>
      </c>
      <c r="Q543" s="316"/>
      <c r="R543" s="315">
        <v>0</v>
      </c>
      <c r="S543" s="315">
        <v>0</v>
      </c>
      <c r="T543" s="315">
        <v>0</v>
      </c>
      <c r="U543" s="315">
        <v>0</v>
      </c>
      <c r="V543" s="315">
        <v>100</v>
      </c>
      <c r="W543" s="315">
        <v>100</v>
      </c>
      <c r="X543" s="315">
        <v>100</v>
      </c>
      <c r="Y543" s="315">
        <v>100</v>
      </c>
    </row>
    <row r="544" spans="1:25" x14ac:dyDescent="0.25">
      <c r="A544" s="315" t="s">
        <v>486</v>
      </c>
      <c r="B544" s="315" t="s">
        <v>410</v>
      </c>
      <c r="D544" s="315" t="s">
        <v>397</v>
      </c>
      <c r="F544" s="315">
        <v>2</v>
      </c>
      <c r="H544" s="315">
        <v>50</v>
      </c>
      <c r="J544" s="315">
        <v>50</v>
      </c>
      <c r="L544" s="315">
        <v>0</v>
      </c>
      <c r="N544" s="315">
        <v>48</v>
      </c>
      <c r="P544" s="315">
        <v>36</v>
      </c>
      <c r="Q544" s="316"/>
      <c r="R544" s="315">
        <v>0</v>
      </c>
      <c r="S544" s="315">
        <v>0</v>
      </c>
      <c r="T544" s="315">
        <v>50</v>
      </c>
      <c r="U544" s="315">
        <v>50</v>
      </c>
      <c r="V544" s="315">
        <v>50</v>
      </c>
      <c r="W544" s="315">
        <v>50</v>
      </c>
      <c r="X544" s="315">
        <v>50</v>
      </c>
      <c r="Y544" s="315">
        <v>50</v>
      </c>
    </row>
    <row r="545" spans="1:25" x14ac:dyDescent="0.25">
      <c r="A545" s="315" t="s">
        <v>486</v>
      </c>
      <c r="B545" s="315" t="s">
        <v>396</v>
      </c>
      <c r="D545" s="315" t="s">
        <v>532</v>
      </c>
      <c r="F545" s="315">
        <v>2</v>
      </c>
      <c r="H545" s="315">
        <v>50</v>
      </c>
      <c r="J545" s="315">
        <v>50</v>
      </c>
      <c r="L545" s="315">
        <v>0</v>
      </c>
      <c r="N545" s="315">
        <v>48</v>
      </c>
      <c r="P545" s="315">
        <v>80</v>
      </c>
      <c r="Q545" s="316"/>
      <c r="R545" s="315">
        <v>0</v>
      </c>
      <c r="S545" s="315">
        <v>0</v>
      </c>
      <c r="T545" s="315">
        <v>50</v>
      </c>
      <c r="U545" s="315">
        <v>50</v>
      </c>
      <c r="V545" s="315">
        <v>50</v>
      </c>
      <c r="W545" s="315">
        <v>50</v>
      </c>
      <c r="X545" s="315">
        <v>50</v>
      </c>
    </row>
    <row r="546" spans="1:25" x14ac:dyDescent="0.25">
      <c r="A546" s="315" t="s">
        <v>486</v>
      </c>
      <c r="B546" s="315" t="s">
        <v>398</v>
      </c>
      <c r="D546" s="315" t="s">
        <v>533</v>
      </c>
      <c r="F546" s="315">
        <v>1</v>
      </c>
      <c r="H546" s="315">
        <v>100</v>
      </c>
      <c r="J546" s="315">
        <v>0</v>
      </c>
      <c r="L546" s="315">
        <v>0</v>
      </c>
      <c r="N546" s="315">
        <v>64</v>
      </c>
      <c r="Q546" s="316"/>
      <c r="R546" s="315">
        <v>0</v>
      </c>
      <c r="S546" s="315">
        <v>0</v>
      </c>
      <c r="T546" s="315">
        <v>0</v>
      </c>
      <c r="U546" s="315">
        <v>0</v>
      </c>
      <c r="V546" s="315">
        <v>100</v>
      </c>
      <c r="W546" s="315">
        <v>100</v>
      </c>
    </row>
    <row r="547" spans="1:25" x14ac:dyDescent="0.25">
      <c r="A547" s="315" t="s">
        <v>486</v>
      </c>
      <c r="B547" s="315" t="s">
        <v>399</v>
      </c>
      <c r="D547" s="315" t="s">
        <v>534</v>
      </c>
      <c r="F547" s="315">
        <v>7</v>
      </c>
      <c r="H547" s="315">
        <v>71</v>
      </c>
      <c r="J547" s="315">
        <v>14</v>
      </c>
      <c r="L547" s="315">
        <v>14</v>
      </c>
      <c r="N547" s="315">
        <v>48</v>
      </c>
      <c r="P547" s="315">
        <v>36</v>
      </c>
      <c r="Q547" s="316"/>
      <c r="R547" s="315">
        <v>14</v>
      </c>
      <c r="S547" s="315">
        <v>14</v>
      </c>
      <c r="T547" s="315">
        <v>43</v>
      </c>
      <c r="U547" s="315">
        <v>71</v>
      </c>
      <c r="V547" s="315">
        <v>71</v>
      </c>
    </row>
    <row r="548" spans="1:25" x14ac:dyDescent="0.25">
      <c r="A548" s="315" t="s">
        <v>486</v>
      </c>
      <c r="B548" s="315" t="s">
        <v>400</v>
      </c>
      <c r="D548" s="315" t="s">
        <v>535</v>
      </c>
      <c r="F548" s="315">
        <v>2</v>
      </c>
      <c r="H548" s="315">
        <v>100</v>
      </c>
      <c r="J548" s="315">
        <v>0</v>
      </c>
      <c r="L548" s="315">
        <v>0</v>
      </c>
      <c r="N548" s="315">
        <v>48</v>
      </c>
      <c r="Q548" s="316"/>
      <c r="R548" s="315">
        <v>0</v>
      </c>
      <c r="S548" s="315">
        <v>0</v>
      </c>
      <c r="T548" s="315">
        <v>100</v>
      </c>
      <c r="U548" s="315">
        <v>100</v>
      </c>
    </row>
    <row r="549" spans="1:25" x14ac:dyDescent="0.25">
      <c r="A549" s="315" t="s">
        <v>486</v>
      </c>
      <c r="B549" s="315" t="s">
        <v>401</v>
      </c>
      <c r="D549" s="315" t="s">
        <v>402</v>
      </c>
      <c r="F549" s="315">
        <v>1</v>
      </c>
      <c r="H549" s="315">
        <v>0</v>
      </c>
      <c r="J549" s="315">
        <v>0</v>
      </c>
      <c r="L549" s="315">
        <v>100</v>
      </c>
      <c r="Q549" s="316"/>
      <c r="R549" s="315">
        <v>0</v>
      </c>
      <c r="S549" s="315">
        <v>0</v>
      </c>
      <c r="T549" s="315">
        <v>0</v>
      </c>
    </row>
    <row r="550" spans="1:25" x14ac:dyDescent="0.25">
      <c r="A550" s="315" t="s">
        <v>486</v>
      </c>
      <c r="B550" s="315" t="s">
        <v>405</v>
      </c>
      <c r="D550" s="315" t="s">
        <v>406</v>
      </c>
      <c r="F550" s="315">
        <v>1</v>
      </c>
      <c r="H550" s="315">
        <v>0</v>
      </c>
      <c r="J550" s="315">
        <v>0</v>
      </c>
      <c r="L550" s="315">
        <v>100</v>
      </c>
      <c r="Q550" s="316"/>
      <c r="R550" s="315">
        <v>0</v>
      </c>
    </row>
    <row r="551" spans="1:25" x14ac:dyDescent="0.25">
      <c r="A551" s="315" t="s">
        <v>486</v>
      </c>
      <c r="B551" s="315" t="s">
        <v>407</v>
      </c>
      <c r="D551" s="315" t="s">
        <v>408</v>
      </c>
      <c r="F551" s="315">
        <v>3</v>
      </c>
      <c r="H551" s="315">
        <v>0</v>
      </c>
      <c r="J551" s="315">
        <v>33</v>
      </c>
      <c r="L551" s="315">
        <v>67</v>
      </c>
      <c r="P551" s="315">
        <v>4</v>
      </c>
      <c r="Q551" s="316"/>
    </row>
    <row r="552" spans="1:25" x14ac:dyDescent="0.25">
      <c r="A552" s="315"/>
      <c r="Q552" s="316"/>
    </row>
    <row r="553" spans="1:25" x14ac:dyDescent="0.25">
      <c r="A553" s="315" t="s">
        <v>488</v>
      </c>
      <c r="B553" s="315" t="s">
        <v>529</v>
      </c>
      <c r="D553" s="315" t="s">
        <v>397</v>
      </c>
      <c r="F553" s="315">
        <v>1</v>
      </c>
      <c r="H553" s="315">
        <v>0</v>
      </c>
      <c r="J553" s="315">
        <v>100</v>
      </c>
      <c r="L553" s="315">
        <v>0</v>
      </c>
      <c r="P553" s="315">
        <v>12</v>
      </c>
      <c r="Q553" s="316"/>
      <c r="R553" s="315">
        <v>0</v>
      </c>
      <c r="S553" s="315">
        <v>0</v>
      </c>
      <c r="T553" s="315">
        <v>0</v>
      </c>
      <c r="U553" s="315">
        <v>0</v>
      </c>
      <c r="V553" s="315">
        <v>0</v>
      </c>
      <c r="W553" s="315">
        <v>0</v>
      </c>
      <c r="X553" s="315">
        <v>0</v>
      </c>
      <c r="Y553" s="315">
        <v>0</v>
      </c>
    </row>
    <row r="554" spans="1:25" x14ac:dyDescent="0.25">
      <c r="A554" s="315" t="s">
        <v>488</v>
      </c>
      <c r="B554" s="315" t="s">
        <v>530</v>
      </c>
      <c r="D554" s="315" t="s">
        <v>397</v>
      </c>
      <c r="F554" s="315">
        <v>4</v>
      </c>
      <c r="H554" s="315">
        <v>75</v>
      </c>
      <c r="J554" s="315">
        <v>25</v>
      </c>
      <c r="L554" s="315">
        <v>0</v>
      </c>
      <c r="N554" s="315">
        <v>60</v>
      </c>
      <c r="P554" s="315">
        <v>8</v>
      </c>
      <c r="Q554" s="316"/>
      <c r="R554" s="315">
        <v>0</v>
      </c>
      <c r="S554" s="315">
        <v>25</v>
      </c>
      <c r="T554" s="315">
        <v>25</v>
      </c>
      <c r="U554" s="315">
        <v>50</v>
      </c>
      <c r="V554" s="315">
        <v>50</v>
      </c>
      <c r="W554" s="315">
        <v>50</v>
      </c>
      <c r="X554" s="315">
        <v>50</v>
      </c>
      <c r="Y554" s="315">
        <v>75</v>
      </c>
    </row>
    <row r="555" spans="1:25" x14ac:dyDescent="0.25">
      <c r="A555" s="315" t="s">
        <v>488</v>
      </c>
      <c r="B555" s="315" t="s">
        <v>531</v>
      </c>
      <c r="D555" s="315" t="s">
        <v>397</v>
      </c>
      <c r="F555" s="315">
        <v>10</v>
      </c>
      <c r="H555" s="315">
        <v>90</v>
      </c>
      <c r="J555" s="315">
        <v>10</v>
      </c>
      <c r="L555" s="315">
        <v>0</v>
      </c>
      <c r="N555" s="315">
        <v>68</v>
      </c>
      <c r="P555" s="315">
        <v>40</v>
      </c>
      <c r="Q555" s="316"/>
      <c r="R555" s="315">
        <v>0</v>
      </c>
      <c r="S555" s="315">
        <v>0</v>
      </c>
      <c r="T555" s="315">
        <v>20</v>
      </c>
      <c r="U555" s="315">
        <v>40</v>
      </c>
      <c r="V555" s="315">
        <v>70</v>
      </c>
      <c r="W555" s="315">
        <v>70</v>
      </c>
      <c r="X555" s="315">
        <v>80</v>
      </c>
      <c r="Y555" s="315">
        <v>90</v>
      </c>
    </row>
    <row r="556" spans="1:25" x14ac:dyDescent="0.25">
      <c r="A556" s="315" t="s">
        <v>488</v>
      </c>
      <c r="B556" s="315" t="s">
        <v>410</v>
      </c>
      <c r="D556" s="315" t="s">
        <v>397</v>
      </c>
      <c r="F556" s="315">
        <v>9</v>
      </c>
      <c r="H556" s="315">
        <v>89</v>
      </c>
      <c r="J556" s="315">
        <v>11</v>
      </c>
      <c r="L556" s="315">
        <v>0</v>
      </c>
      <c r="N556" s="315">
        <v>62</v>
      </c>
      <c r="P556" s="315">
        <v>20</v>
      </c>
      <c r="Q556" s="316"/>
      <c r="R556" s="315">
        <v>0</v>
      </c>
      <c r="S556" s="315">
        <v>22.000000000000004</v>
      </c>
      <c r="T556" s="315">
        <v>22.000000000000004</v>
      </c>
      <c r="U556" s="315">
        <v>44.000000000000007</v>
      </c>
      <c r="V556" s="315">
        <v>89</v>
      </c>
      <c r="W556" s="315">
        <v>89</v>
      </c>
      <c r="X556" s="315">
        <v>89</v>
      </c>
      <c r="Y556" s="315">
        <v>89</v>
      </c>
    </row>
    <row r="557" spans="1:25" x14ac:dyDescent="0.25">
      <c r="A557" s="315" t="s">
        <v>488</v>
      </c>
      <c r="B557" s="315" t="s">
        <v>396</v>
      </c>
      <c r="D557" s="315" t="s">
        <v>532</v>
      </c>
      <c r="F557" s="315">
        <v>4</v>
      </c>
      <c r="H557" s="315">
        <v>75</v>
      </c>
      <c r="J557" s="315">
        <v>25</v>
      </c>
      <c r="L557" s="315">
        <v>0</v>
      </c>
      <c r="N557" s="315">
        <v>60</v>
      </c>
      <c r="P557" s="315">
        <v>44.000000000000007</v>
      </c>
      <c r="Q557" s="316"/>
      <c r="R557" s="315">
        <v>0</v>
      </c>
      <c r="S557" s="315">
        <v>0</v>
      </c>
      <c r="T557" s="315">
        <v>0</v>
      </c>
      <c r="U557" s="315">
        <v>50</v>
      </c>
      <c r="V557" s="315">
        <v>75</v>
      </c>
      <c r="W557" s="315">
        <v>75</v>
      </c>
      <c r="X557" s="315">
        <v>75</v>
      </c>
    </row>
    <row r="558" spans="1:25" x14ac:dyDescent="0.25">
      <c r="A558" s="315" t="s">
        <v>488</v>
      </c>
      <c r="B558" s="315" t="s">
        <v>398</v>
      </c>
      <c r="D558" s="315" t="s">
        <v>533</v>
      </c>
      <c r="F558" s="315">
        <v>4</v>
      </c>
      <c r="H558" s="315">
        <v>50</v>
      </c>
      <c r="J558" s="315">
        <v>0</v>
      </c>
      <c r="L558" s="315">
        <v>50</v>
      </c>
      <c r="N558" s="315">
        <v>68</v>
      </c>
      <c r="Q558" s="316"/>
      <c r="R558" s="315">
        <v>0</v>
      </c>
      <c r="S558" s="315">
        <v>0</v>
      </c>
      <c r="T558" s="315">
        <v>0</v>
      </c>
      <c r="U558" s="315">
        <v>25</v>
      </c>
      <c r="V558" s="315">
        <v>25</v>
      </c>
      <c r="W558" s="315">
        <v>50</v>
      </c>
    </row>
    <row r="559" spans="1:25" x14ac:dyDescent="0.25">
      <c r="A559" s="315" t="s">
        <v>488</v>
      </c>
      <c r="B559" s="315" t="s">
        <v>399</v>
      </c>
      <c r="D559" s="315" t="s">
        <v>534</v>
      </c>
      <c r="F559" s="315">
        <v>8</v>
      </c>
      <c r="H559" s="315">
        <v>50</v>
      </c>
      <c r="J559" s="315">
        <v>25</v>
      </c>
      <c r="L559" s="315">
        <v>25</v>
      </c>
      <c r="N559" s="315">
        <v>50</v>
      </c>
      <c r="P559" s="315">
        <v>15</v>
      </c>
      <c r="Q559" s="316"/>
      <c r="R559" s="315">
        <v>0</v>
      </c>
      <c r="S559" s="315">
        <v>0</v>
      </c>
      <c r="T559" s="315">
        <v>25</v>
      </c>
      <c r="U559" s="315">
        <v>50</v>
      </c>
      <c r="V559" s="315">
        <v>50</v>
      </c>
    </row>
    <row r="560" spans="1:25" x14ac:dyDescent="0.25">
      <c r="A560" s="315" t="s">
        <v>488</v>
      </c>
      <c r="B560" s="315" t="s">
        <v>400</v>
      </c>
      <c r="D560" s="315" t="s">
        <v>535</v>
      </c>
      <c r="F560" s="315">
        <v>4</v>
      </c>
      <c r="H560" s="315">
        <v>50</v>
      </c>
      <c r="J560" s="315">
        <v>25</v>
      </c>
      <c r="L560" s="315">
        <v>25</v>
      </c>
      <c r="N560" s="315">
        <v>55.999999999999993</v>
      </c>
      <c r="P560" s="315">
        <v>20</v>
      </c>
      <c r="Q560" s="316"/>
      <c r="R560" s="315">
        <v>0</v>
      </c>
      <c r="S560" s="315">
        <v>0</v>
      </c>
      <c r="T560" s="315">
        <v>0</v>
      </c>
      <c r="U560" s="315">
        <v>50</v>
      </c>
    </row>
    <row r="561" spans="1:26" x14ac:dyDescent="0.25">
      <c r="A561" s="315" t="s">
        <v>488</v>
      </c>
      <c r="B561" s="315" t="s">
        <v>401</v>
      </c>
      <c r="D561" s="315" t="s">
        <v>402</v>
      </c>
      <c r="F561" s="315">
        <v>6</v>
      </c>
      <c r="H561" s="315">
        <v>17</v>
      </c>
      <c r="J561" s="315">
        <v>33</v>
      </c>
      <c r="L561" s="315">
        <v>50</v>
      </c>
      <c r="N561" s="315">
        <v>40</v>
      </c>
      <c r="P561" s="315">
        <v>22.000000000000004</v>
      </c>
      <c r="Q561" s="316"/>
      <c r="R561" s="315">
        <v>0</v>
      </c>
      <c r="S561" s="315">
        <v>0</v>
      </c>
      <c r="T561" s="315">
        <v>17</v>
      </c>
    </row>
    <row r="562" spans="1:26" x14ac:dyDescent="0.25">
      <c r="A562" s="315" t="s">
        <v>488</v>
      </c>
      <c r="B562" s="315" t="s">
        <v>403</v>
      </c>
      <c r="D562" s="315" t="s">
        <v>404</v>
      </c>
      <c r="F562" s="315">
        <v>8</v>
      </c>
      <c r="H562" s="315">
        <v>0</v>
      </c>
      <c r="J562" s="315">
        <v>0</v>
      </c>
      <c r="L562" s="315">
        <v>100</v>
      </c>
      <c r="Q562" s="316"/>
      <c r="R562" s="315">
        <v>0</v>
      </c>
      <c r="S562" s="315">
        <v>0</v>
      </c>
    </row>
    <row r="563" spans="1:26" x14ac:dyDescent="0.25">
      <c r="A563" s="315" t="s">
        <v>488</v>
      </c>
      <c r="B563" s="315" t="s">
        <v>405</v>
      </c>
      <c r="D563" s="315" t="s">
        <v>406</v>
      </c>
      <c r="F563" s="315">
        <v>4</v>
      </c>
      <c r="H563" s="315">
        <v>0</v>
      </c>
      <c r="J563" s="315">
        <v>25</v>
      </c>
      <c r="L563" s="315">
        <v>75</v>
      </c>
      <c r="P563" s="315">
        <v>16</v>
      </c>
      <c r="Q563" s="316"/>
      <c r="R563" s="315">
        <v>0</v>
      </c>
    </row>
    <row r="564" spans="1:26" x14ac:dyDescent="0.25">
      <c r="A564" s="315" t="s">
        <v>488</v>
      </c>
      <c r="B564" s="315" t="s">
        <v>407</v>
      </c>
      <c r="D564" s="315" t="s">
        <v>408</v>
      </c>
      <c r="F564" s="315">
        <v>8</v>
      </c>
      <c r="H564" s="315">
        <v>0</v>
      </c>
      <c r="J564" s="315">
        <v>0</v>
      </c>
      <c r="L564" s="315">
        <v>100</v>
      </c>
      <c r="Q564" s="316"/>
    </row>
    <row r="565" spans="1:26" x14ac:dyDescent="0.25">
      <c r="A565" s="315"/>
      <c r="Q565" s="316"/>
    </row>
    <row r="566" spans="1:26" x14ac:dyDescent="0.25">
      <c r="A566" s="315" t="s">
        <v>556</v>
      </c>
      <c r="B566" s="315" t="s">
        <v>398</v>
      </c>
      <c r="D566" s="315" t="s">
        <v>533</v>
      </c>
      <c r="F566" s="315">
        <v>1</v>
      </c>
      <c r="H566" s="315">
        <v>100</v>
      </c>
      <c r="J566" s="315">
        <v>0</v>
      </c>
      <c r="L566" s="315">
        <v>0</v>
      </c>
      <c r="N566" s="315">
        <v>52</v>
      </c>
      <c r="Q566" s="316"/>
      <c r="R566" s="315">
        <v>0</v>
      </c>
      <c r="S566" s="315">
        <v>0</v>
      </c>
      <c r="T566" s="315">
        <v>0</v>
      </c>
      <c r="U566" s="315">
        <v>100</v>
      </c>
      <c r="V566" s="315">
        <v>100</v>
      </c>
      <c r="W566" s="315">
        <v>100</v>
      </c>
    </row>
    <row r="567" spans="1:26" x14ac:dyDescent="0.25">
      <c r="A567" s="315" t="s">
        <v>556</v>
      </c>
      <c r="B567" s="315" t="s">
        <v>399</v>
      </c>
      <c r="D567" s="315" t="s">
        <v>534</v>
      </c>
      <c r="F567" s="315">
        <v>1</v>
      </c>
      <c r="H567" s="315">
        <v>100</v>
      </c>
      <c r="J567" s="315">
        <v>0</v>
      </c>
      <c r="L567" s="315">
        <v>0</v>
      </c>
      <c r="N567" s="315">
        <v>24</v>
      </c>
      <c r="Q567" s="316"/>
      <c r="R567" s="315">
        <v>100</v>
      </c>
      <c r="S567" s="315">
        <v>100</v>
      </c>
      <c r="T567" s="315">
        <v>100</v>
      </c>
      <c r="U567" s="315">
        <v>100</v>
      </c>
      <c r="V567" s="315">
        <v>100</v>
      </c>
    </row>
    <row r="568" spans="1:26" x14ac:dyDescent="0.25">
      <c r="A568" s="315" t="s">
        <v>556</v>
      </c>
      <c r="B568" s="315" t="s">
        <v>401</v>
      </c>
      <c r="D568" s="315" t="s">
        <v>402</v>
      </c>
      <c r="F568" s="315">
        <v>1</v>
      </c>
      <c r="H568" s="315">
        <v>0</v>
      </c>
      <c r="J568" s="315">
        <v>0</v>
      </c>
      <c r="L568" s="315">
        <v>100</v>
      </c>
      <c r="Q568" s="316"/>
      <c r="R568" s="315">
        <v>0</v>
      </c>
      <c r="S568" s="315">
        <v>0</v>
      </c>
      <c r="T568" s="315">
        <v>0</v>
      </c>
    </row>
    <row r="569" spans="1:26" x14ac:dyDescent="0.25">
      <c r="A569" s="315"/>
      <c r="Q569" s="316"/>
    </row>
    <row r="570" spans="1:26" x14ac:dyDescent="0.25">
      <c r="A570" s="322" t="s">
        <v>416</v>
      </c>
      <c r="B570" s="323" t="s">
        <v>529</v>
      </c>
      <c r="C570" s="323"/>
      <c r="D570" s="323" t="s">
        <v>397</v>
      </c>
      <c r="E570" s="323"/>
      <c r="F570" s="323">
        <v>12</v>
      </c>
      <c r="G570" s="323"/>
      <c r="H570" s="323">
        <v>75</v>
      </c>
      <c r="I570" s="323"/>
      <c r="J570" s="323">
        <v>25</v>
      </c>
      <c r="K570" s="323"/>
      <c r="L570" s="323">
        <v>0</v>
      </c>
      <c r="M570" s="323"/>
      <c r="N570" s="323">
        <v>60</v>
      </c>
      <c r="O570" s="323"/>
      <c r="P570" s="323">
        <v>31</v>
      </c>
      <c r="Q570" s="324"/>
      <c r="R570" s="323">
        <v>0</v>
      </c>
      <c r="S570" s="323">
        <v>17</v>
      </c>
      <c r="T570" s="323">
        <v>25</v>
      </c>
      <c r="U570" s="323">
        <v>42</v>
      </c>
      <c r="V570" s="323">
        <v>58</v>
      </c>
      <c r="W570" s="323">
        <v>75</v>
      </c>
      <c r="X570" s="323">
        <v>75</v>
      </c>
      <c r="Y570" s="323">
        <v>75</v>
      </c>
      <c r="Z570" s="325"/>
    </row>
    <row r="571" spans="1:26" x14ac:dyDescent="0.25">
      <c r="A571" s="323"/>
      <c r="B571" s="323" t="s">
        <v>530</v>
      </c>
      <c r="C571" s="323"/>
      <c r="D571" s="323" t="s">
        <v>397</v>
      </c>
      <c r="E571" s="323"/>
      <c r="F571" s="323">
        <v>26</v>
      </c>
      <c r="G571" s="323"/>
      <c r="H571" s="323">
        <v>88.000000000000014</v>
      </c>
      <c r="I571" s="323"/>
      <c r="J571" s="323">
        <v>12</v>
      </c>
      <c r="K571" s="323"/>
      <c r="L571" s="323">
        <v>0</v>
      </c>
      <c r="M571" s="323"/>
      <c r="N571" s="323">
        <v>60</v>
      </c>
      <c r="O571" s="323"/>
      <c r="P571" s="323">
        <v>40</v>
      </c>
      <c r="Q571" s="324"/>
      <c r="R571" s="323">
        <v>0</v>
      </c>
      <c r="S571" s="323">
        <v>8</v>
      </c>
      <c r="T571" s="323">
        <v>35</v>
      </c>
      <c r="U571" s="323">
        <v>65</v>
      </c>
      <c r="V571" s="323">
        <v>77</v>
      </c>
      <c r="W571" s="323">
        <v>77</v>
      </c>
      <c r="X571" s="323">
        <v>85</v>
      </c>
      <c r="Y571" s="323">
        <v>88.000000000000014</v>
      </c>
      <c r="Z571" s="325"/>
    </row>
    <row r="572" spans="1:26" x14ac:dyDescent="0.25">
      <c r="A572" s="323"/>
      <c r="B572" s="323" t="s">
        <v>531</v>
      </c>
      <c r="C572" s="323"/>
      <c r="D572" s="323" t="s">
        <v>397</v>
      </c>
      <c r="E572" s="323"/>
      <c r="F572" s="323">
        <v>27.999999999999996</v>
      </c>
      <c r="G572" s="323"/>
      <c r="H572" s="323">
        <v>89</v>
      </c>
      <c r="I572" s="323"/>
      <c r="J572" s="323">
        <v>11</v>
      </c>
      <c r="K572" s="323"/>
      <c r="L572" s="323">
        <v>0</v>
      </c>
      <c r="M572" s="323"/>
      <c r="N572" s="323">
        <v>68</v>
      </c>
      <c r="O572" s="323"/>
      <c r="P572" s="323">
        <v>50.999999999999993</v>
      </c>
      <c r="Q572" s="324"/>
      <c r="R572" s="323">
        <v>0</v>
      </c>
      <c r="S572" s="323">
        <v>0</v>
      </c>
      <c r="T572" s="323">
        <v>21</v>
      </c>
      <c r="U572" s="323">
        <v>32</v>
      </c>
      <c r="V572" s="323">
        <v>64</v>
      </c>
      <c r="W572" s="323">
        <v>68</v>
      </c>
      <c r="X572" s="323">
        <v>81.999999999999986</v>
      </c>
      <c r="Y572" s="323">
        <v>89</v>
      </c>
      <c r="Z572" s="325"/>
    </row>
    <row r="573" spans="1:26" x14ac:dyDescent="0.25">
      <c r="A573" s="323"/>
      <c r="B573" s="323" t="s">
        <v>410</v>
      </c>
      <c r="C573" s="323"/>
      <c r="D573" s="323" t="s">
        <v>397</v>
      </c>
      <c r="E573" s="323"/>
      <c r="F573" s="323">
        <v>37</v>
      </c>
      <c r="G573" s="323"/>
      <c r="H573" s="323">
        <v>78</v>
      </c>
      <c r="I573" s="323"/>
      <c r="J573" s="323">
        <v>22.000000000000004</v>
      </c>
      <c r="K573" s="323"/>
      <c r="L573" s="323">
        <v>0</v>
      </c>
      <c r="M573" s="323"/>
      <c r="N573" s="323">
        <v>60</v>
      </c>
      <c r="O573" s="323"/>
      <c r="P573" s="323">
        <v>39</v>
      </c>
      <c r="Q573" s="324"/>
      <c r="R573" s="323">
        <v>0</v>
      </c>
      <c r="S573" s="323">
        <v>8</v>
      </c>
      <c r="T573" s="323">
        <v>19</v>
      </c>
      <c r="U573" s="323">
        <v>40.999999999999993</v>
      </c>
      <c r="V573" s="323">
        <v>68</v>
      </c>
      <c r="W573" s="323">
        <v>73</v>
      </c>
      <c r="X573" s="323">
        <v>78</v>
      </c>
      <c r="Y573" s="323">
        <v>78</v>
      </c>
      <c r="Z573" s="325"/>
    </row>
    <row r="574" spans="1:26" x14ac:dyDescent="0.25">
      <c r="A574" s="323"/>
      <c r="B574" s="323" t="s">
        <v>396</v>
      </c>
      <c r="C574" s="323"/>
      <c r="D574" s="323" t="s">
        <v>532</v>
      </c>
      <c r="E574" s="323"/>
      <c r="F574" s="323">
        <v>21</v>
      </c>
      <c r="G574" s="323"/>
      <c r="H574" s="323">
        <v>86</v>
      </c>
      <c r="I574" s="323"/>
      <c r="J574" s="323">
        <v>14</v>
      </c>
      <c r="K574" s="323"/>
      <c r="L574" s="323">
        <v>0</v>
      </c>
      <c r="M574" s="323"/>
      <c r="N574" s="323">
        <v>60</v>
      </c>
      <c r="O574" s="323"/>
      <c r="P574" s="323">
        <v>44.000000000000007</v>
      </c>
      <c r="Q574" s="324"/>
      <c r="R574" s="323">
        <v>0</v>
      </c>
      <c r="S574" s="323">
        <v>5</v>
      </c>
      <c r="T574" s="323">
        <v>19</v>
      </c>
      <c r="U574" s="323">
        <v>52</v>
      </c>
      <c r="V574" s="323">
        <v>71</v>
      </c>
      <c r="W574" s="323">
        <v>86</v>
      </c>
      <c r="X574" s="323">
        <v>86</v>
      </c>
      <c r="Y574" s="323"/>
    </row>
    <row r="575" spans="1:26" x14ac:dyDescent="0.25">
      <c r="A575" s="323"/>
      <c r="B575" s="323" t="s">
        <v>398</v>
      </c>
      <c r="C575" s="323"/>
      <c r="D575" s="323" t="s">
        <v>533</v>
      </c>
      <c r="E575" s="323"/>
      <c r="F575" s="323">
        <v>22.999999999999996</v>
      </c>
      <c r="G575" s="323"/>
      <c r="H575" s="323">
        <v>65</v>
      </c>
      <c r="I575" s="323"/>
      <c r="J575" s="323">
        <v>13</v>
      </c>
      <c r="K575" s="323"/>
      <c r="L575" s="323">
        <v>22.000000000000004</v>
      </c>
      <c r="M575" s="323"/>
      <c r="N575" s="323">
        <v>52</v>
      </c>
      <c r="O575" s="323"/>
      <c r="P575" s="323">
        <v>52</v>
      </c>
      <c r="Q575" s="324"/>
      <c r="R575" s="323">
        <v>0</v>
      </c>
      <c r="S575" s="323">
        <v>4</v>
      </c>
      <c r="T575" s="323">
        <v>30</v>
      </c>
      <c r="U575" s="323">
        <v>52</v>
      </c>
      <c r="V575" s="323">
        <v>61</v>
      </c>
      <c r="W575" s="323">
        <v>65</v>
      </c>
      <c r="X575" s="323"/>
      <c r="Y575" s="323"/>
    </row>
    <row r="576" spans="1:26" x14ac:dyDescent="0.25">
      <c r="A576" s="323"/>
      <c r="B576" s="323" t="s">
        <v>399</v>
      </c>
      <c r="C576" s="323"/>
      <c r="D576" s="323" t="s">
        <v>534</v>
      </c>
      <c r="E576" s="323"/>
      <c r="F576" s="323">
        <v>39</v>
      </c>
      <c r="G576" s="323"/>
      <c r="H576" s="323">
        <v>55.999999999999993</v>
      </c>
      <c r="I576" s="323"/>
      <c r="J576" s="323">
        <v>18</v>
      </c>
      <c r="K576" s="323"/>
      <c r="L576" s="323">
        <v>26</v>
      </c>
      <c r="M576" s="323"/>
      <c r="N576" s="323">
        <v>52</v>
      </c>
      <c r="O576" s="323"/>
      <c r="P576" s="323">
        <v>25</v>
      </c>
      <c r="Q576" s="324"/>
      <c r="R576" s="323">
        <v>8</v>
      </c>
      <c r="S576" s="323">
        <v>8</v>
      </c>
      <c r="T576" s="323">
        <v>22.999999999999996</v>
      </c>
      <c r="U576" s="323">
        <v>50.999999999999993</v>
      </c>
      <c r="V576" s="323">
        <v>55.999999999999993</v>
      </c>
      <c r="W576" s="323"/>
      <c r="X576" s="323"/>
      <c r="Y576" s="323"/>
    </row>
    <row r="577" spans="1:26" x14ac:dyDescent="0.25">
      <c r="A577" s="323"/>
      <c r="B577" s="323" t="s">
        <v>400</v>
      </c>
      <c r="C577" s="323"/>
      <c r="D577" s="323" t="s">
        <v>535</v>
      </c>
      <c r="E577" s="323"/>
      <c r="F577" s="323">
        <v>30</v>
      </c>
      <c r="G577" s="323"/>
      <c r="H577" s="323">
        <v>43</v>
      </c>
      <c r="I577" s="323"/>
      <c r="J577" s="323">
        <v>7</v>
      </c>
      <c r="K577" s="323"/>
      <c r="L577" s="323">
        <v>50</v>
      </c>
      <c r="M577" s="323"/>
      <c r="N577" s="323">
        <v>48</v>
      </c>
      <c r="O577" s="323"/>
      <c r="P577" s="323">
        <v>12</v>
      </c>
      <c r="Q577" s="324"/>
      <c r="R577" s="323">
        <v>0</v>
      </c>
      <c r="S577" s="323">
        <v>0</v>
      </c>
      <c r="T577" s="323">
        <v>27.000000000000004</v>
      </c>
      <c r="U577" s="323">
        <v>43</v>
      </c>
      <c r="V577" s="323"/>
      <c r="W577" s="323"/>
      <c r="X577" s="323"/>
      <c r="Y577" s="323"/>
    </row>
    <row r="578" spans="1:26" x14ac:dyDescent="0.25">
      <c r="A578" s="323"/>
      <c r="B578" s="323" t="s">
        <v>401</v>
      </c>
      <c r="C578" s="323"/>
      <c r="D578" s="323" t="s">
        <v>402</v>
      </c>
      <c r="E578" s="323"/>
      <c r="F578" s="323">
        <v>39</v>
      </c>
      <c r="G578" s="323"/>
      <c r="H578" s="323">
        <v>10</v>
      </c>
      <c r="I578" s="323"/>
      <c r="J578" s="323">
        <v>13</v>
      </c>
      <c r="K578" s="323"/>
      <c r="L578" s="323">
        <v>77</v>
      </c>
      <c r="M578" s="323"/>
      <c r="N578" s="323">
        <v>44.000000000000007</v>
      </c>
      <c r="O578" s="323"/>
      <c r="P578" s="323">
        <v>37</v>
      </c>
      <c r="Q578" s="324"/>
      <c r="R578" s="323">
        <v>0</v>
      </c>
      <c r="S578" s="323">
        <v>3</v>
      </c>
      <c r="T578" s="323">
        <v>10</v>
      </c>
      <c r="U578" s="323"/>
      <c r="V578" s="323"/>
      <c r="W578" s="323"/>
      <c r="X578" s="323"/>
      <c r="Y578" s="323"/>
    </row>
    <row r="579" spans="1:26" x14ac:dyDescent="0.25">
      <c r="A579" s="323"/>
      <c r="B579" s="323" t="s">
        <v>403</v>
      </c>
      <c r="C579" s="323"/>
      <c r="D579" s="323" t="s">
        <v>404</v>
      </c>
      <c r="E579" s="323"/>
      <c r="F579" s="323">
        <v>27.999999999999996</v>
      </c>
      <c r="G579" s="323"/>
      <c r="H579" s="323">
        <v>0</v>
      </c>
      <c r="I579" s="323"/>
      <c r="J579" s="323">
        <v>0</v>
      </c>
      <c r="K579" s="323"/>
      <c r="L579" s="323">
        <v>100</v>
      </c>
      <c r="M579" s="323"/>
      <c r="N579" s="323"/>
      <c r="O579" s="323"/>
      <c r="P579" s="323"/>
      <c r="Q579" s="324"/>
      <c r="R579" s="323">
        <v>0</v>
      </c>
      <c r="S579" s="323">
        <v>0</v>
      </c>
      <c r="T579" s="323"/>
      <c r="U579" s="323"/>
      <c r="V579" s="323"/>
      <c r="W579" s="323"/>
      <c r="X579" s="323"/>
      <c r="Y579" s="323"/>
    </row>
    <row r="580" spans="1:26" x14ac:dyDescent="0.25">
      <c r="A580" s="323"/>
      <c r="B580" s="323" t="s">
        <v>405</v>
      </c>
      <c r="C580" s="323"/>
      <c r="D580" s="323" t="s">
        <v>406</v>
      </c>
      <c r="E580" s="323"/>
      <c r="F580" s="323">
        <v>27.000000000000004</v>
      </c>
      <c r="G580" s="323"/>
      <c r="H580" s="323">
        <v>0</v>
      </c>
      <c r="I580" s="323"/>
      <c r="J580" s="323">
        <v>7</v>
      </c>
      <c r="K580" s="323"/>
      <c r="L580" s="323">
        <v>93.000000000000014</v>
      </c>
      <c r="M580" s="323"/>
      <c r="N580" s="323"/>
      <c r="O580" s="323"/>
      <c r="P580" s="323">
        <v>10</v>
      </c>
      <c r="Q580" s="324"/>
      <c r="R580" s="323">
        <v>0</v>
      </c>
      <c r="S580" s="323"/>
      <c r="T580" s="323"/>
      <c r="U580" s="323"/>
      <c r="V580" s="323"/>
      <c r="W580" s="323"/>
      <c r="X580" s="323"/>
      <c r="Y580" s="323"/>
    </row>
    <row r="581" spans="1:26" x14ac:dyDescent="0.25">
      <c r="A581" s="323"/>
      <c r="B581" s="323" t="s">
        <v>407</v>
      </c>
      <c r="C581" s="323"/>
      <c r="D581" s="323" t="s">
        <v>408</v>
      </c>
      <c r="E581" s="323"/>
      <c r="F581" s="323">
        <v>32</v>
      </c>
      <c r="G581" s="323"/>
      <c r="H581" s="323">
        <v>0</v>
      </c>
      <c r="I581" s="323"/>
      <c r="J581" s="323">
        <v>6</v>
      </c>
      <c r="K581" s="323"/>
      <c r="L581" s="323">
        <v>94</v>
      </c>
      <c r="M581" s="323"/>
      <c r="N581" s="323"/>
      <c r="O581" s="323"/>
      <c r="P581" s="323">
        <v>4</v>
      </c>
      <c r="Q581" s="324"/>
      <c r="R581" s="323"/>
      <c r="S581" s="323"/>
      <c r="T581" s="323"/>
      <c r="U581" s="323"/>
      <c r="V581" s="323"/>
      <c r="W581" s="323"/>
      <c r="X581" s="323"/>
      <c r="Y581" s="323"/>
    </row>
    <row r="582" spans="1:26" x14ac:dyDescent="0.25">
      <c r="A582" s="315"/>
      <c r="Q582" s="316"/>
    </row>
    <row r="583" spans="1:26" ht="14.5" x14ac:dyDescent="0.35">
      <c r="A583" s="321" t="s">
        <v>64</v>
      </c>
      <c r="Q583" s="316"/>
    </row>
    <row r="584" spans="1:26" x14ac:dyDescent="0.25">
      <c r="A584" s="315" t="s">
        <v>28</v>
      </c>
      <c r="B584" s="315" t="s">
        <v>396</v>
      </c>
      <c r="D584" s="315" t="s">
        <v>532</v>
      </c>
      <c r="F584" s="315">
        <v>1</v>
      </c>
      <c r="H584" s="315">
        <v>100</v>
      </c>
      <c r="J584" s="315">
        <v>0</v>
      </c>
      <c r="L584" s="315">
        <v>0</v>
      </c>
      <c r="N584" s="315">
        <v>60</v>
      </c>
      <c r="Q584" s="316"/>
      <c r="R584" s="315">
        <v>0</v>
      </c>
      <c r="S584" s="315">
        <v>0</v>
      </c>
      <c r="T584" s="315">
        <v>0</v>
      </c>
      <c r="U584" s="315">
        <v>100</v>
      </c>
      <c r="V584" s="315">
        <v>100</v>
      </c>
      <c r="W584" s="315">
        <v>100</v>
      </c>
      <c r="X584" s="315">
        <v>100</v>
      </c>
    </row>
    <row r="585" spans="1:26" x14ac:dyDescent="0.25">
      <c r="A585" s="315" t="s">
        <v>28</v>
      </c>
      <c r="B585" s="315" t="s">
        <v>403</v>
      </c>
      <c r="D585" s="315" t="s">
        <v>404</v>
      </c>
      <c r="F585" s="315">
        <v>1</v>
      </c>
      <c r="H585" s="315">
        <v>0</v>
      </c>
      <c r="J585" s="315">
        <v>100</v>
      </c>
      <c r="L585" s="315">
        <v>0</v>
      </c>
      <c r="P585" s="315">
        <v>20</v>
      </c>
      <c r="Q585" s="316"/>
      <c r="R585" s="315">
        <v>0</v>
      </c>
      <c r="S585" s="315">
        <v>0</v>
      </c>
    </row>
    <row r="586" spans="1:26" x14ac:dyDescent="0.25">
      <c r="A586" s="315" t="s">
        <v>28</v>
      </c>
      <c r="B586" s="315" t="s">
        <v>407</v>
      </c>
      <c r="D586" s="315" t="s">
        <v>408</v>
      </c>
      <c r="F586" s="315">
        <v>1</v>
      </c>
      <c r="H586" s="315">
        <v>0</v>
      </c>
      <c r="J586" s="315">
        <v>0</v>
      </c>
      <c r="L586" s="315">
        <v>100</v>
      </c>
      <c r="Q586" s="316"/>
    </row>
    <row r="587" spans="1:26" x14ac:dyDescent="0.25">
      <c r="A587" s="315"/>
      <c r="Q587" s="316"/>
    </row>
    <row r="588" spans="1:26" x14ac:dyDescent="0.25">
      <c r="A588" s="315" t="s">
        <v>64</v>
      </c>
      <c r="B588" s="315" t="s">
        <v>407</v>
      </c>
      <c r="D588" s="315" t="s">
        <v>408</v>
      </c>
      <c r="F588" s="315">
        <v>3</v>
      </c>
      <c r="H588" s="315">
        <v>0</v>
      </c>
      <c r="J588" s="315">
        <v>0</v>
      </c>
      <c r="L588" s="315">
        <v>100</v>
      </c>
      <c r="Q588" s="316"/>
    </row>
    <row r="589" spans="1:26" x14ac:dyDescent="0.25">
      <c r="A589" s="315"/>
      <c r="Q589" s="316"/>
    </row>
    <row r="590" spans="1:26" x14ac:dyDescent="0.25">
      <c r="A590" s="315" t="s">
        <v>557</v>
      </c>
      <c r="B590" s="315" t="s">
        <v>401</v>
      </c>
      <c r="D590" s="315" t="s">
        <v>402</v>
      </c>
      <c r="F590" s="315">
        <v>1</v>
      </c>
      <c r="H590" s="315">
        <v>0</v>
      </c>
      <c r="J590" s="315">
        <v>0</v>
      </c>
      <c r="L590" s="315">
        <v>100</v>
      </c>
      <c r="Q590" s="316"/>
      <c r="R590" s="315">
        <v>0</v>
      </c>
      <c r="S590" s="315">
        <v>0</v>
      </c>
      <c r="T590" s="315">
        <v>0</v>
      </c>
      <c r="Z590" s="325"/>
    </row>
    <row r="591" spans="1:26" x14ac:dyDescent="0.25">
      <c r="A591" s="315" t="s">
        <v>557</v>
      </c>
      <c r="B591" s="315" t="s">
        <v>405</v>
      </c>
      <c r="D591" s="315" t="s">
        <v>406</v>
      </c>
      <c r="F591" s="315">
        <v>1</v>
      </c>
      <c r="H591" s="315">
        <v>0</v>
      </c>
      <c r="J591" s="315">
        <v>0</v>
      </c>
      <c r="L591" s="315">
        <v>100</v>
      </c>
      <c r="Q591" s="316"/>
      <c r="R591" s="315">
        <v>0</v>
      </c>
      <c r="Z591" s="325"/>
    </row>
    <row r="592" spans="1:26" x14ac:dyDescent="0.25">
      <c r="A592" s="315"/>
      <c r="Q592" s="316"/>
      <c r="Z592" s="325"/>
    </row>
    <row r="593" spans="1:26" x14ac:dyDescent="0.25">
      <c r="A593" s="322" t="s">
        <v>416</v>
      </c>
      <c r="B593" s="323" t="s">
        <v>396</v>
      </c>
      <c r="C593" s="323"/>
      <c r="D593" s="323" t="s">
        <v>532</v>
      </c>
      <c r="E593" s="323"/>
      <c r="F593" s="323">
        <v>1</v>
      </c>
      <c r="G593" s="323"/>
      <c r="H593" s="323">
        <v>100</v>
      </c>
      <c r="I593" s="323"/>
      <c r="J593" s="323">
        <v>0</v>
      </c>
      <c r="K593" s="323"/>
      <c r="L593" s="323">
        <v>0</v>
      </c>
      <c r="M593" s="323"/>
      <c r="N593" s="323">
        <v>60</v>
      </c>
      <c r="O593" s="323"/>
      <c r="P593" s="323"/>
      <c r="Q593" s="324"/>
      <c r="R593" s="323">
        <v>0</v>
      </c>
      <c r="S593" s="323">
        <v>0</v>
      </c>
      <c r="T593" s="323">
        <v>0</v>
      </c>
      <c r="U593" s="323">
        <v>100</v>
      </c>
      <c r="V593" s="323">
        <v>100</v>
      </c>
      <c r="W593" s="323">
        <v>100</v>
      </c>
      <c r="X593" s="323">
        <v>100</v>
      </c>
      <c r="Y593" s="323"/>
      <c r="Z593" s="325"/>
    </row>
    <row r="594" spans="1:26" x14ac:dyDescent="0.25">
      <c r="A594" s="323"/>
      <c r="B594" s="323" t="s">
        <v>401</v>
      </c>
      <c r="C594" s="323"/>
      <c r="D594" s="323" t="s">
        <v>402</v>
      </c>
      <c r="E594" s="323"/>
      <c r="F594" s="323">
        <v>1</v>
      </c>
      <c r="G594" s="323"/>
      <c r="H594" s="323">
        <v>0</v>
      </c>
      <c r="I594" s="323"/>
      <c r="J594" s="323">
        <v>0</v>
      </c>
      <c r="K594" s="323"/>
      <c r="L594" s="323">
        <v>100</v>
      </c>
      <c r="M594" s="323"/>
      <c r="N594" s="323"/>
      <c r="O594" s="323"/>
      <c r="P594" s="323"/>
      <c r="Q594" s="324"/>
      <c r="R594" s="323">
        <v>0</v>
      </c>
      <c r="S594" s="323">
        <v>0</v>
      </c>
      <c r="T594" s="323">
        <v>0</v>
      </c>
      <c r="U594" s="323"/>
      <c r="V594" s="323"/>
      <c r="W594" s="323"/>
      <c r="X594" s="323"/>
      <c r="Y594" s="323"/>
    </row>
    <row r="595" spans="1:26" x14ac:dyDescent="0.25">
      <c r="A595" s="323"/>
      <c r="B595" s="323" t="s">
        <v>403</v>
      </c>
      <c r="C595" s="323"/>
      <c r="D595" s="323" t="s">
        <v>404</v>
      </c>
      <c r="E595" s="323"/>
      <c r="F595" s="323">
        <v>1</v>
      </c>
      <c r="G595" s="323"/>
      <c r="H595" s="323">
        <v>0</v>
      </c>
      <c r="I595" s="323"/>
      <c r="J595" s="323">
        <v>100</v>
      </c>
      <c r="K595" s="323"/>
      <c r="L595" s="323">
        <v>0</v>
      </c>
      <c r="M595" s="323"/>
      <c r="N595" s="323"/>
      <c r="O595" s="323"/>
      <c r="P595" s="323">
        <v>20</v>
      </c>
      <c r="Q595" s="324"/>
      <c r="R595" s="323">
        <v>0</v>
      </c>
      <c r="S595" s="323">
        <v>0</v>
      </c>
      <c r="T595" s="323"/>
      <c r="U595" s="323"/>
      <c r="V595" s="323"/>
      <c r="W595" s="323"/>
      <c r="X595" s="323"/>
      <c r="Y595" s="323"/>
    </row>
    <row r="596" spans="1:26" x14ac:dyDescent="0.25">
      <c r="A596" s="323"/>
      <c r="B596" s="323" t="s">
        <v>405</v>
      </c>
      <c r="C596" s="323"/>
      <c r="D596" s="323" t="s">
        <v>406</v>
      </c>
      <c r="E596" s="323"/>
      <c r="F596" s="323">
        <v>1</v>
      </c>
      <c r="G596" s="323"/>
      <c r="H596" s="323">
        <v>0</v>
      </c>
      <c r="I596" s="323"/>
      <c r="J596" s="323">
        <v>0</v>
      </c>
      <c r="K596" s="323"/>
      <c r="L596" s="323">
        <v>100</v>
      </c>
      <c r="M596" s="323"/>
      <c r="N596" s="323"/>
      <c r="O596" s="323"/>
      <c r="P596" s="323"/>
      <c r="Q596" s="324"/>
      <c r="R596" s="323">
        <v>0</v>
      </c>
      <c r="S596" s="323"/>
      <c r="T596" s="323"/>
      <c r="U596" s="323"/>
      <c r="V596" s="323"/>
      <c r="W596" s="323"/>
      <c r="X596" s="323"/>
      <c r="Y596" s="323"/>
    </row>
    <row r="597" spans="1:26" x14ac:dyDescent="0.25">
      <c r="A597" s="323"/>
      <c r="B597" s="323" t="s">
        <v>407</v>
      </c>
      <c r="C597" s="323"/>
      <c r="D597" s="323" t="s">
        <v>408</v>
      </c>
      <c r="E597" s="323"/>
      <c r="F597" s="323">
        <v>4</v>
      </c>
      <c r="G597" s="323"/>
      <c r="H597" s="323">
        <v>0</v>
      </c>
      <c r="I597" s="323"/>
      <c r="J597" s="323">
        <v>0</v>
      </c>
      <c r="K597" s="323"/>
      <c r="L597" s="323">
        <v>100</v>
      </c>
      <c r="M597" s="323"/>
      <c r="N597" s="323"/>
      <c r="O597" s="323"/>
      <c r="P597" s="323"/>
      <c r="Q597" s="324"/>
      <c r="R597" s="323"/>
      <c r="S597" s="323"/>
      <c r="T597" s="323"/>
      <c r="U597" s="323"/>
      <c r="V597" s="323"/>
      <c r="W597" s="323"/>
      <c r="X597" s="323"/>
      <c r="Y597" s="323"/>
    </row>
    <row r="598" spans="1:26" x14ac:dyDescent="0.25">
      <c r="A598" s="315"/>
      <c r="Q598" s="316"/>
    </row>
    <row r="599" spans="1:26" ht="14.5" x14ac:dyDescent="0.35">
      <c r="A599" s="321" t="s">
        <v>23</v>
      </c>
      <c r="Q599" s="316"/>
    </row>
    <row r="600" spans="1:26" x14ac:dyDescent="0.25">
      <c r="A600" s="315" t="s">
        <v>23</v>
      </c>
      <c r="B600" s="315" t="s">
        <v>529</v>
      </c>
      <c r="D600" s="315" t="s">
        <v>397</v>
      </c>
      <c r="F600" s="315">
        <v>4</v>
      </c>
      <c r="H600" s="315">
        <v>100</v>
      </c>
      <c r="J600" s="315">
        <v>0</v>
      </c>
      <c r="L600" s="315">
        <v>0</v>
      </c>
      <c r="N600" s="315">
        <v>55.999999999999993</v>
      </c>
      <c r="Q600" s="316"/>
      <c r="R600" s="315">
        <v>0</v>
      </c>
      <c r="S600" s="315">
        <v>0</v>
      </c>
      <c r="T600" s="315">
        <v>50</v>
      </c>
      <c r="U600" s="315">
        <v>50</v>
      </c>
      <c r="V600" s="315">
        <v>75</v>
      </c>
      <c r="W600" s="315">
        <v>75</v>
      </c>
      <c r="X600" s="315">
        <v>100</v>
      </c>
      <c r="Y600" s="315">
        <v>100</v>
      </c>
    </row>
    <row r="601" spans="1:26" x14ac:dyDescent="0.25">
      <c r="A601" s="315" t="s">
        <v>23</v>
      </c>
      <c r="B601" s="315" t="s">
        <v>530</v>
      </c>
      <c r="D601" s="315" t="s">
        <v>397</v>
      </c>
      <c r="F601" s="315">
        <v>3</v>
      </c>
      <c r="H601" s="315">
        <v>100</v>
      </c>
      <c r="J601" s="315">
        <v>0</v>
      </c>
      <c r="L601" s="315">
        <v>0</v>
      </c>
      <c r="N601" s="315">
        <v>55.999999999999993</v>
      </c>
      <c r="Q601" s="316"/>
      <c r="R601" s="315">
        <v>0</v>
      </c>
      <c r="S601" s="315">
        <v>0</v>
      </c>
      <c r="T601" s="315">
        <v>0</v>
      </c>
      <c r="U601" s="315">
        <v>67</v>
      </c>
      <c r="V601" s="315">
        <v>67</v>
      </c>
      <c r="W601" s="315">
        <v>67</v>
      </c>
      <c r="X601" s="315">
        <v>67</v>
      </c>
      <c r="Y601" s="315">
        <v>100</v>
      </c>
    </row>
    <row r="602" spans="1:26" x14ac:dyDescent="0.25">
      <c r="A602" s="315" t="s">
        <v>23</v>
      </c>
      <c r="B602" s="315" t="s">
        <v>531</v>
      </c>
      <c r="D602" s="315" t="s">
        <v>397</v>
      </c>
      <c r="F602" s="315">
        <v>2</v>
      </c>
      <c r="H602" s="315">
        <v>50</v>
      </c>
      <c r="J602" s="315">
        <v>50</v>
      </c>
      <c r="L602" s="315">
        <v>0</v>
      </c>
      <c r="N602" s="315">
        <v>48</v>
      </c>
      <c r="P602" s="315">
        <v>40</v>
      </c>
      <c r="Q602" s="316"/>
      <c r="R602" s="315">
        <v>0</v>
      </c>
      <c r="S602" s="315">
        <v>0</v>
      </c>
      <c r="T602" s="315">
        <v>50</v>
      </c>
      <c r="U602" s="315">
        <v>50</v>
      </c>
      <c r="V602" s="315">
        <v>50</v>
      </c>
      <c r="W602" s="315">
        <v>50</v>
      </c>
      <c r="X602" s="315">
        <v>50</v>
      </c>
      <c r="Y602" s="315">
        <v>50</v>
      </c>
    </row>
    <row r="603" spans="1:26" x14ac:dyDescent="0.25">
      <c r="A603" s="315" t="s">
        <v>23</v>
      </c>
      <c r="B603" s="315" t="s">
        <v>410</v>
      </c>
      <c r="D603" s="315" t="s">
        <v>397</v>
      </c>
      <c r="F603" s="315">
        <v>1</v>
      </c>
      <c r="H603" s="315">
        <v>100</v>
      </c>
      <c r="J603" s="315">
        <v>0</v>
      </c>
      <c r="L603" s="315">
        <v>0</v>
      </c>
      <c r="N603" s="315">
        <v>96</v>
      </c>
      <c r="Q603" s="316"/>
      <c r="R603" s="315">
        <v>0</v>
      </c>
      <c r="S603" s="315">
        <v>0</v>
      </c>
      <c r="T603" s="315">
        <v>0</v>
      </c>
      <c r="U603" s="315">
        <v>0</v>
      </c>
      <c r="V603" s="315">
        <v>0</v>
      </c>
      <c r="W603" s="315">
        <v>0</v>
      </c>
      <c r="X603" s="315">
        <v>100</v>
      </c>
      <c r="Y603" s="315">
        <v>100</v>
      </c>
    </row>
    <row r="604" spans="1:26" x14ac:dyDescent="0.25">
      <c r="A604" s="315" t="s">
        <v>23</v>
      </c>
      <c r="B604" s="315" t="s">
        <v>396</v>
      </c>
      <c r="D604" s="315" t="s">
        <v>532</v>
      </c>
      <c r="F604" s="315">
        <v>4</v>
      </c>
      <c r="H604" s="315">
        <v>50</v>
      </c>
      <c r="J604" s="315">
        <v>25</v>
      </c>
      <c r="L604" s="315">
        <v>25</v>
      </c>
      <c r="N604" s="315">
        <v>72</v>
      </c>
      <c r="P604" s="315">
        <v>104</v>
      </c>
      <c r="Q604" s="316"/>
      <c r="R604" s="315">
        <v>0</v>
      </c>
      <c r="S604" s="315">
        <v>0</v>
      </c>
      <c r="T604" s="315">
        <v>0</v>
      </c>
      <c r="U604" s="315">
        <v>25</v>
      </c>
      <c r="V604" s="315">
        <v>25</v>
      </c>
      <c r="W604" s="315">
        <v>50</v>
      </c>
      <c r="X604" s="315">
        <v>50</v>
      </c>
    </row>
    <row r="605" spans="1:26" x14ac:dyDescent="0.25">
      <c r="A605" s="315" t="s">
        <v>23</v>
      </c>
      <c r="B605" s="315" t="s">
        <v>399</v>
      </c>
      <c r="D605" s="315" t="s">
        <v>534</v>
      </c>
      <c r="F605" s="315">
        <v>3</v>
      </c>
      <c r="H605" s="315">
        <v>33</v>
      </c>
      <c r="J605" s="315">
        <v>0</v>
      </c>
      <c r="L605" s="315">
        <v>67</v>
      </c>
      <c r="N605" s="315">
        <v>52</v>
      </c>
      <c r="Q605" s="316"/>
      <c r="R605" s="315">
        <v>0</v>
      </c>
      <c r="S605" s="315">
        <v>0</v>
      </c>
      <c r="T605" s="315">
        <v>0</v>
      </c>
      <c r="U605" s="315">
        <v>33</v>
      </c>
      <c r="V605" s="315">
        <v>33</v>
      </c>
    </row>
    <row r="606" spans="1:26" x14ac:dyDescent="0.25">
      <c r="A606" s="315" t="s">
        <v>23</v>
      </c>
      <c r="B606" s="315" t="s">
        <v>401</v>
      </c>
      <c r="D606" s="315" t="s">
        <v>402</v>
      </c>
      <c r="F606" s="315">
        <v>1</v>
      </c>
      <c r="H606" s="315">
        <v>100</v>
      </c>
      <c r="J606" s="315">
        <v>0</v>
      </c>
      <c r="L606" s="315">
        <v>0</v>
      </c>
      <c r="N606" s="315">
        <v>36</v>
      </c>
      <c r="Q606" s="316"/>
      <c r="R606" s="315">
        <v>0</v>
      </c>
      <c r="S606" s="315">
        <v>100</v>
      </c>
      <c r="T606" s="315">
        <v>100</v>
      </c>
    </row>
    <row r="607" spans="1:26" x14ac:dyDescent="0.25">
      <c r="A607" s="315" t="s">
        <v>23</v>
      </c>
      <c r="B607" s="315" t="s">
        <v>405</v>
      </c>
      <c r="D607" s="315" t="s">
        <v>406</v>
      </c>
      <c r="F607" s="315">
        <v>2</v>
      </c>
      <c r="H607" s="315">
        <v>0</v>
      </c>
      <c r="J607" s="315">
        <v>0</v>
      </c>
      <c r="L607" s="315">
        <v>100</v>
      </c>
      <c r="Q607" s="316"/>
      <c r="R607" s="315">
        <v>0</v>
      </c>
    </row>
    <row r="608" spans="1:26" x14ac:dyDescent="0.25">
      <c r="A608" s="315" t="s">
        <v>23</v>
      </c>
      <c r="B608" s="315" t="s">
        <v>407</v>
      </c>
      <c r="D608" s="315" t="s">
        <v>408</v>
      </c>
      <c r="F608" s="315">
        <v>4</v>
      </c>
      <c r="H608" s="315">
        <v>0</v>
      </c>
      <c r="J608" s="315">
        <v>25</v>
      </c>
      <c r="L608" s="315">
        <v>75</v>
      </c>
      <c r="P608" s="315">
        <v>8</v>
      </c>
      <c r="Q608" s="316"/>
    </row>
    <row r="609" spans="1:26" x14ac:dyDescent="0.25">
      <c r="A609" s="315"/>
      <c r="Q609" s="316"/>
    </row>
    <row r="610" spans="1:26" x14ac:dyDescent="0.25">
      <c r="A610" s="322" t="s">
        <v>416</v>
      </c>
      <c r="B610" s="323" t="s">
        <v>529</v>
      </c>
      <c r="C610" s="323"/>
      <c r="D610" s="323" t="s">
        <v>397</v>
      </c>
      <c r="E610" s="323"/>
      <c r="F610" s="323">
        <v>4</v>
      </c>
      <c r="G610" s="323"/>
      <c r="H610" s="323">
        <v>100</v>
      </c>
      <c r="I610" s="323"/>
      <c r="J610" s="323">
        <v>0</v>
      </c>
      <c r="K610" s="323"/>
      <c r="L610" s="323">
        <v>0</v>
      </c>
      <c r="M610" s="323"/>
      <c r="N610" s="323">
        <v>55.999999999999993</v>
      </c>
      <c r="O610" s="323"/>
      <c r="P610" s="323"/>
      <c r="Q610" s="324"/>
      <c r="R610" s="323">
        <v>0</v>
      </c>
      <c r="S610" s="323">
        <v>0</v>
      </c>
      <c r="T610" s="323">
        <v>50</v>
      </c>
      <c r="U610" s="323">
        <v>50</v>
      </c>
      <c r="V610" s="323">
        <v>75</v>
      </c>
      <c r="W610" s="323">
        <v>75</v>
      </c>
      <c r="X610" s="323">
        <v>100</v>
      </c>
      <c r="Y610" s="323">
        <v>100</v>
      </c>
      <c r="Z610" s="325"/>
    </row>
    <row r="611" spans="1:26" x14ac:dyDescent="0.25">
      <c r="A611" s="323"/>
      <c r="B611" s="323" t="s">
        <v>530</v>
      </c>
      <c r="C611" s="323"/>
      <c r="D611" s="323" t="s">
        <v>397</v>
      </c>
      <c r="E611" s="323"/>
      <c r="F611" s="323">
        <v>3</v>
      </c>
      <c r="G611" s="323"/>
      <c r="H611" s="323">
        <v>100</v>
      </c>
      <c r="I611" s="323"/>
      <c r="J611" s="323">
        <v>0</v>
      </c>
      <c r="K611" s="323"/>
      <c r="L611" s="323">
        <v>0</v>
      </c>
      <c r="M611" s="323"/>
      <c r="N611" s="323">
        <v>55.999999999999993</v>
      </c>
      <c r="O611" s="323"/>
      <c r="P611" s="323"/>
      <c r="Q611" s="324"/>
      <c r="R611" s="323">
        <v>0</v>
      </c>
      <c r="S611" s="323">
        <v>0</v>
      </c>
      <c r="T611" s="323">
        <v>0</v>
      </c>
      <c r="U611" s="323">
        <v>67</v>
      </c>
      <c r="V611" s="323">
        <v>67</v>
      </c>
      <c r="W611" s="323">
        <v>67</v>
      </c>
      <c r="X611" s="323">
        <v>67</v>
      </c>
      <c r="Y611" s="323">
        <v>100</v>
      </c>
      <c r="Z611" s="325"/>
    </row>
    <row r="612" spans="1:26" x14ac:dyDescent="0.25">
      <c r="A612" s="323"/>
      <c r="B612" s="323" t="s">
        <v>531</v>
      </c>
      <c r="C612" s="323"/>
      <c r="D612" s="323" t="s">
        <v>397</v>
      </c>
      <c r="E612" s="323"/>
      <c r="F612" s="323">
        <v>2</v>
      </c>
      <c r="G612" s="323"/>
      <c r="H612" s="323">
        <v>50</v>
      </c>
      <c r="I612" s="323"/>
      <c r="J612" s="323">
        <v>50</v>
      </c>
      <c r="K612" s="323"/>
      <c r="L612" s="323">
        <v>0</v>
      </c>
      <c r="M612" s="323"/>
      <c r="N612" s="323">
        <v>48</v>
      </c>
      <c r="O612" s="323"/>
      <c r="P612" s="323">
        <v>40</v>
      </c>
      <c r="Q612" s="324"/>
      <c r="R612" s="323">
        <v>0</v>
      </c>
      <c r="S612" s="323">
        <v>0</v>
      </c>
      <c r="T612" s="323">
        <v>50</v>
      </c>
      <c r="U612" s="323">
        <v>50</v>
      </c>
      <c r="V612" s="323">
        <v>50</v>
      </c>
      <c r="W612" s="323">
        <v>50</v>
      </c>
      <c r="X612" s="323">
        <v>50</v>
      </c>
      <c r="Y612" s="323">
        <v>50</v>
      </c>
      <c r="Z612" s="325"/>
    </row>
    <row r="613" spans="1:26" x14ac:dyDescent="0.25">
      <c r="A613" s="323"/>
      <c r="B613" s="323" t="s">
        <v>410</v>
      </c>
      <c r="C613" s="323"/>
      <c r="D613" s="323" t="s">
        <v>397</v>
      </c>
      <c r="E613" s="323"/>
      <c r="F613" s="323">
        <v>1</v>
      </c>
      <c r="G613" s="323"/>
      <c r="H613" s="323">
        <v>100</v>
      </c>
      <c r="I613" s="323"/>
      <c r="J613" s="323">
        <v>0</v>
      </c>
      <c r="K613" s="323"/>
      <c r="L613" s="323">
        <v>0</v>
      </c>
      <c r="M613" s="323"/>
      <c r="N613" s="323">
        <v>96</v>
      </c>
      <c r="O613" s="323"/>
      <c r="P613" s="323"/>
      <c r="Q613" s="324"/>
      <c r="R613" s="323">
        <v>0</v>
      </c>
      <c r="S613" s="323">
        <v>0</v>
      </c>
      <c r="T613" s="323">
        <v>0</v>
      </c>
      <c r="U613" s="323">
        <v>0</v>
      </c>
      <c r="V613" s="323">
        <v>0</v>
      </c>
      <c r="W613" s="323">
        <v>0</v>
      </c>
      <c r="X613" s="323">
        <v>100</v>
      </c>
      <c r="Y613" s="323">
        <v>100</v>
      </c>
      <c r="Z613" s="325"/>
    </row>
    <row r="614" spans="1:26" x14ac:dyDescent="0.25">
      <c r="A614" s="323"/>
      <c r="B614" s="323" t="s">
        <v>396</v>
      </c>
      <c r="C614" s="323"/>
      <c r="D614" s="323" t="s">
        <v>532</v>
      </c>
      <c r="E614" s="323"/>
      <c r="F614" s="323">
        <v>4</v>
      </c>
      <c r="G614" s="323"/>
      <c r="H614" s="323">
        <v>50</v>
      </c>
      <c r="I614" s="323"/>
      <c r="J614" s="323">
        <v>25</v>
      </c>
      <c r="K614" s="323"/>
      <c r="L614" s="323">
        <v>25</v>
      </c>
      <c r="M614" s="323"/>
      <c r="N614" s="323">
        <v>72</v>
      </c>
      <c r="O614" s="323"/>
      <c r="P614" s="323">
        <v>104</v>
      </c>
      <c r="Q614" s="324"/>
      <c r="R614" s="323">
        <v>0</v>
      </c>
      <c r="S614" s="323">
        <v>0</v>
      </c>
      <c r="T614" s="323">
        <v>0</v>
      </c>
      <c r="U614" s="323">
        <v>25</v>
      </c>
      <c r="V614" s="323">
        <v>25</v>
      </c>
      <c r="W614" s="323">
        <v>50</v>
      </c>
      <c r="X614" s="323">
        <v>50</v>
      </c>
      <c r="Y614" s="323"/>
    </row>
    <row r="615" spans="1:26" x14ac:dyDescent="0.25">
      <c r="A615" s="323"/>
      <c r="B615" s="323" t="s">
        <v>399</v>
      </c>
      <c r="C615" s="323"/>
      <c r="D615" s="323" t="s">
        <v>534</v>
      </c>
      <c r="E615" s="323"/>
      <c r="F615" s="323">
        <v>3</v>
      </c>
      <c r="G615" s="323"/>
      <c r="H615" s="323">
        <v>33</v>
      </c>
      <c r="I615" s="323"/>
      <c r="J615" s="323">
        <v>0</v>
      </c>
      <c r="K615" s="323"/>
      <c r="L615" s="323">
        <v>67</v>
      </c>
      <c r="M615" s="323"/>
      <c r="N615" s="323">
        <v>52</v>
      </c>
      <c r="O615" s="323"/>
      <c r="P615" s="323"/>
      <c r="Q615" s="324"/>
      <c r="R615" s="323">
        <v>0</v>
      </c>
      <c r="S615" s="323">
        <v>0</v>
      </c>
      <c r="T615" s="323">
        <v>0</v>
      </c>
      <c r="U615" s="323">
        <v>33</v>
      </c>
      <c r="V615" s="323">
        <v>33</v>
      </c>
      <c r="W615" s="323"/>
      <c r="X615" s="323"/>
      <c r="Y615" s="323"/>
    </row>
    <row r="616" spans="1:26" x14ac:dyDescent="0.25">
      <c r="A616" s="323"/>
      <c r="B616" s="323" t="s">
        <v>401</v>
      </c>
      <c r="C616" s="323"/>
      <c r="D616" s="323" t="s">
        <v>402</v>
      </c>
      <c r="E616" s="323"/>
      <c r="F616" s="323">
        <v>1</v>
      </c>
      <c r="G616" s="323"/>
      <c r="H616" s="323">
        <v>100</v>
      </c>
      <c r="I616" s="323"/>
      <c r="J616" s="323">
        <v>0</v>
      </c>
      <c r="K616" s="323"/>
      <c r="L616" s="323">
        <v>0</v>
      </c>
      <c r="M616" s="323"/>
      <c r="N616" s="323">
        <v>36</v>
      </c>
      <c r="O616" s="323"/>
      <c r="P616" s="323"/>
      <c r="Q616" s="324"/>
      <c r="R616" s="323">
        <v>0</v>
      </c>
      <c r="S616" s="323">
        <v>100</v>
      </c>
      <c r="T616" s="323">
        <v>100</v>
      </c>
      <c r="U616" s="323"/>
      <c r="V616" s="323"/>
      <c r="W616" s="323"/>
      <c r="X616" s="323"/>
      <c r="Y616" s="323"/>
    </row>
    <row r="617" spans="1:26" x14ac:dyDescent="0.25">
      <c r="A617" s="323"/>
      <c r="B617" s="323" t="s">
        <v>405</v>
      </c>
      <c r="C617" s="323"/>
      <c r="D617" s="323" t="s">
        <v>406</v>
      </c>
      <c r="E617" s="323"/>
      <c r="F617" s="323">
        <v>2</v>
      </c>
      <c r="G617" s="323"/>
      <c r="H617" s="323">
        <v>0</v>
      </c>
      <c r="I617" s="323"/>
      <c r="J617" s="323">
        <v>0</v>
      </c>
      <c r="K617" s="323"/>
      <c r="L617" s="323">
        <v>100</v>
      </c>
      <c r="M617" s="323"/>
      <c r="N617" s="323"/>
      <c r="O617" s="323"/>
      <c r="P617" s="323"/>
      <c r="Q617" s="324"/>
      <c r="R617" s="323">
        <v>0</v>
      </c>
      <c r="S617" s="323"/>
      <c r="T617" s="323"/>
      <c r="U617" s="323"/>
      <c r="V617" s="323"/>
      <c r="W617" s="323"/>
      <c r="X617" s="323"/>
      <c r="Y617" s="323"/>
    </row>
    <row r="618" spans="1:26" x14ac:dyDescent="0.25">
      <c r="A618" s="323"/>
      <c r="B618" s="323" t="s">
        <v>407</v>
      </c>
      <c r="C618" s="323"/>
      <c r="D618" s="323" t="s">
        <v>408</v>
      </c>
      <c r="E618" s="323"/>
      <c r="F618" s="323">
        <v>4</v>
      </c>
      <c r="G618" s="323"/>
      <c r="H618" s="323">
        <v>0</v>
      </c>
      <c r="I618" s="323"/>
      <c r="J618" s="323">
        <v>25</v>
      </c>
      <c r="K618" s="323"/>
      <c r="L618" s="323">
        <v>75</v>
      </c>
      <c r="M618" s="323"/>
      <c r="N618" s="323"/>
      <c r="O618" s="323"/>
      <c r="P618" s="323">
        <v>8</v>
      </c>
      <c r="Q618" s="324"/>
      <c r="R618" s="323"/>
      <c r="S618" s="323"/>
      <c r="T618" s="323"/>
      <c r="U618" s="323"/>
      <c r="V618" s="323"/>
      <c r="W618" s="323"/>
      <c r="X618" s="323"/>
      <c r="Y618" s="323"/>
    </row>
    <row r="619" spans="1:26" x14ac:dyDescent="0.25">
      <c r="A619" s="315"/>
      <c r="Q619" s="316"/>
    </row>
    <row r="620" spans="1:26" ht="14.5" x14ac:dyDescent="0.35">
      <c r="A620" s="321" t="s">
        <v>24</v>
      </c>
      <c r="Q620" s="316"/>
    </row>
    <row r="621" spans="1:26" x14ac:dyDescent="0.25">
      <c r="A621" s="315" t="s">
        <v>496</v>
      </c>
      <c r="B621" s="315" t="s">
        <v>401</v>
      </c>
      <c r="D621" s="315" t="s">
        <v>402</v>
      </c>
      <c r="F621" s="315">
        <v>2</v>
      </c>
      <c r="H621" s="315">
        <v>0</v>
      </c>
      <c r="J621" s="315">
        <v>50</v>
      </c>
      <c r="L621" s="315">
        <v>50</v>
      </c>
      <c r="P621" s="315">
        <v>32</v>
      </c>
      <c r="Q621" s="316"/>
      <c r="R621" s="315">
        <v>0</v>
      </c>
      <c r="S621" s="315">
        <v>0</v>
      </c>
      <c r="T621" s="315">
        <v>0</v>
      </c>
    </row>
    <row r="622" spans="1:26" x14ac:dyDescent="0.25">
      <c r="A622" s="315" t="s">
        <v>496</v>
      </c>
      <c r="B622" s="315" t="s">
        <v>403</v>
      </c>
      <c r="D622" s="315" t="s">
        <v>404</v>
      </c>
      <c r="F622" s="315">
        <v>4</v>
      </c>
      <c r="H622" s="315">
        <v>0</v>
      </c>
      <c r="J622" s="315">
        <v>0</v>
      </c>
      <c r="L622" s="315">
        <v>100</v>
      </c>
      <c r="Q622" s="316"/>
      <c r="R622" s="315">
        <v>0</v>
      </c>
      <c r="S622" s="315">
        <v>0</v>
      </c>
    </row>
    <row r="623" spans="1:26" x14ac:dyDescent="0.25">
      <c r="A623" s="315" t="s">
        <v>496</v>
      </c>
      <c r="B623" s="315" t="s">
        <v>405</v>
      </c>
      <c r="D623" s="315" t="s">
        <v>406</v>
      </c>
      <c r="F623" s="315">
        <v>6</v>
      </c>
      <c r="H623" s="315">
        <v>0</v>
      </c>
      <c r="J623" s="315">
        <v>0</v>
      </c>
      <c r="L623" s="315">
        <v>100</v>
      </c>
      <c r="Q623" s="316"/>
      <c r="R623" s="315">
        <v>0</v>
      </c>
    </row>
    <row r="624" spans="1:26" x14ac:dyDescent="0.25">
      <c r="A624" s="315" t="s">
        <v>496</v>
      </c>
      <c r="B624" s="315" t="s">
        <v>407</v>
      </c>
      <c r="D624" s="315" t="s">
        <v>408</v>
      </c>
      <c r="F624" s="315">
        <v>4</v>
      </c>
      <c r="H624" s="315">
        <v>0</v>
      </c>
      <c r="J624" s="315">
        <v>0</v>
      </c>
      <c r="L624" s="315">
        <v>100</v>
      </c>
      <c r="Q624" s="316"/>
    </row>
    <row r="625" spans="1:25" x14ac:dyDescent="0.25">
      <c r="A625" s="315"/>
      <c r="Q625" s="316"/>
    </row>
    <row r="626" spans="1:25" x14ac:dyDescent="0.25">
      <c r="A626" s="315" t="s">
        <v>497</v>
      </c>
      <c r="B626" s="315" t="s">
        <v>529</v>
      </c>
      <c r="D626" s="315" t="s">
        <v>397</v>
      </c>
      <c r="F626" s="315">
        <v>5</v>
      </c>
      <c r="H626" s="315">
        <v>40</v>
      </c>
      <c r="J626" s="315">
        <v>40</v>
      </c>
      <c r="L626" s="315">
        <v>20</v>
      </c>
      <c r="N626" s="315">
        <v>78</v>
      </c>
      <c r="P626" s="315">
        <v>26</v>
      </c>
      <c r="Q626" s="316"/>
      <c r="R626" s="315">
        <v>0</v>
      </c>
      <c r="S626" s="315">
        <v>0</v>
      </c>
      <c r="T626" s="315">
        <v>0</v>
      </c>
      <c r="U626" s="315">
        <v>20</v>
      </c>
      <c r="V626" s="315">
        <v>20</v>
      </c>
      <c r="W626" s="315">
        <v>20</v>
      </c>
      <c r="X626" s="315">
        <v>20</v>
      </c>
      <c r="Y626" s="315">
        <v>40</v>
      </c>
    </row>
    <row r="627" spans="1:25" x14ac:dyDescent="0.25">
      <c r="A627" s="315" t="s">
        <v>497</v>
      </c>
      <c r="B627" s="315" t="s">
        <v>530</v>
      </c>
      <c r="D627" s="315" t="s">
        <v>397</v>
      </c>
      <c r="F627" s="315">
        <v>7</v>
      </c>
      <c r="H627" s="315">
        <v>71</v>
      </c>
      <c r="J627" s="315">
        <v>29</v>
      </c>
      <c r="L627" s="315">
        <v>0</v>
      </c>
      <c r="N627" s="315">
        <v>72</v>
      </c>
      <c r="P627" s="315">
        <v>34</v>
      </c>
      <c r="Q627" s="316"/>
      <c r="R627" s="315">
        <v>0</v>
      </c>
      <c r="S627" s="315">
        <v>14</v>
      </c>
      <c r="T627" s="315">
        <v>14</v>
      </c>
      <c r="U627" s="315">
        <v>14</v>
      </c>
      <c r="V627" s="315">
        <v>43</v>
      </c>
      <c r="W627" s="315">
        <v>57</v>
      </c>
      <c r="X627" s="315">
        <v>57</v>
      </c>
      <c r="Y627" s="315">
        <v>71</v>
      </c>
    </row>
    <row r="628" spans="1:25" x14ac:dyDescent="0.25">
      <c r="A628" s="315" t="s">
        <v>497</v>
      </c>
      <c r="B628" s="315" t="s">
        <v>531</v>
      </c>
      <c r="D628" s="315" t="s">
        <v>397</v>
      </c>
      <c r="F628" s="315">
        <v>1</v>
      </c>
      <c r="H628" s="315">
        <v>100</v>
      </c>
      <c r="J628" s="315">
        <v>0</v>
      </c>
      <c r="L628" s="315">
        <v>0</v>
      </c>
      <c r="N628" s="315">
        <v>64</v>
      </c>
      <c r="Q628" s="316"/>
      <c r="R628" s="315">
        <v>0</v>
      </c>
      <c r="S628" s="315">
        <v>0</v>
      </c>
      <c r="T628" s="315">
        <v>0</v>
      </c>
      <c r="U628" s="315">
        <v>0</v>
      </c>
      <c r="V628" s="315">
        <v>100</v>
      </c>
      <c r="W628" s="315">
        <v>100</v>
      </c>
      <c r="X628" s="315">
        <v>100</v>
      </c>
      <c r="Y628" s="315">
        <v>100</v>
      </c>
    </row>
    <row r="629" spans="1:25" x14ac:dyDescent="0.25">
      <c r="A629" s="315" t="s">
        <v>497</v>
      </c>
      <c r="B629" s="315" t="s">
        <v>410</v>
      </c>
      <c r="D629" s="315" t="s">
        <v>397</v>
      </c>
      <c r="F629" s="315">
        <v>3</v>
      </c>
      <c r="H629" s="315">
        <v>33</v>
      </c>
      <c r="J629" s="315">
        <v>33</v>
      </c>
      <c r="L629" s="315">
        <v>33</v>
      </c>
      <c r="N629" s="315">
        <v>76</v>
      </c>
      <c r="P629" s="315">
        <v>20</v>
      </c>
      <c r="Q629" s="316"/>
      <c r="R629" s="315">
        <v>0</v>
      </c>
      <c r="S629" s="315">
        <v>0</v>
      </c>
      <c r="T629" s="315">
        <v>0</v>
      </c>
      <c r="U629" s="315">
        <v>0</v>
      </c>
      <c r="V629" s="315">
        <v>0</v>
      </c>
      <c r="W629" s="315">
        <v>33</v>
      </c>
      <c r="X629" s="315">
        <v>33</v>
      </c>
      <c r="Y629" s="315">
        <v>33</v>
      </c>
    </row>
    <row r="630" spans="1:25" x14ac:dyDescent="0.25">
      <c r="A630" s="315" t="s">
        <v>497</v>
      </c>
      <c r="B630" s="315" t="s">
        <v>396</v>
      </c>
      <c r="D630" s="315" t="s">
        <v>532</v>
      </c>
      <c r="F630" s="315">
        <v>3</v>
      </c>
      <c r="H630" s="315">
        <v>100</v>
      </c>
      <c r="J630" s="315">
        <v>0</v>
      </c>
      <c r="L630" s="315">
        <v>0</v>
      </c>
      <c r="N630" s="315">
        <v>91.999999999999986</v>
      </c>
      <c r="Q630" s="316"/>
      <c r="R630" s="315">
        <v>0</v>
      </c>
      <c r="S630" s="315">
        <v>0</v>
      </c>
      <c r="T630" s="315">
        <v>33</v>
      </c>
      <c r="U630" s="315">
        <v>33</v>
      </c>
      <c r="V630" s="315">
        <v>33</v>
      </c>
      <c r="W630" s="315">
        <v>33</v>
      </c>
      <c r="X630" s="315">
        <v>100</v>
      </c>
    </row>
    <row r="631" spans="1:25" x14ac:dyDescent="0.25">
      <c r="A631" s="315" t="s">
        <v>497</v>
      </c>
      <c r="B631" s="315" t="s">
        <v>398</v>
      </c>
      <c r="D631" s="315" t="s">
        <v>533</v>
      </c>
      <c r="F631" s="315">
        <v>1</v>
      </c>
      <c r="H631" s="315">
        <v>100</v>
      </c>
      <c r="J631" s="315">
        <v>0</v>
      </c>
      <c r="L631" s="315">
        <v>0</v>
      </c>
      <c r="N631" s="315">
        <v>72</v>
      </c>
      <c r="Q631" s="316"/>
      <c r="R631" s="315">
        <v>0</v>
      </c>
      <c r="S631" s="315">
        <v>0</v>
      </c>
      <c r="T631" s="315">
        <v>0</v>
      </c>
      <c r="U631" s="315">
        <v>0</v>
      </c>
      <c r="V631" s="315">
        <v>100</v>
      </c>
      <c r="W631" s="315">
        <v>100</v>
      </c>
    </row>
    <row r="632" spans="1:25" x14ac:dyDescent="0.25">
      <c r="A632" s="315" t="s">
        <v>497</v>
      </c>
      <c r="B632" s="315" t="s">
        <v>399</v>
      </c>
      <c r="D632" s="315" t="s">
        <v>534</v>
      </c>
      <c r="F632" s="315">
        <v>1</v>
      </c>
      <c r="H632" s="315">
        <v>0</v>
      </c>
      <c r="J632" s="315">
        <v>0</v>
      </c>
      <c r="L632" s="315">
        <v>100</v>
      </c>
      <c r="Q632" s="316"/>
      <c r="R632" s="315">
        <v>0</v>
      </c>
      <c r="S632" s="315">
        <v>0</v>
      </c>
      <c r="T632" s="315">
        <v>0</v>
      </c>
      <c r="U632" s="315">
        <v>0</v>
      </c>
      <c r="V632" s="315">
        <v>0</v>
      </c>
    </row>
    <row r="633" spans="1:25" x14ac:dyDescent="0.25">
      <c r="A633" s="315" t="s">
        <v>497</v>
      </c>
      <c r="B633" s="315" t="s">
        <v>400</v>
      </c>
      <c r="D633" s="315" t="s">
        <v>535</v>
      </c>
      <c r="F633" s="315">
        <v>1</v>
      </c>
      <c r="H633" s="315">
        <v>0</v>
      </c>
      <c r="J633" s="315">
        <v>100</v>
      </c>
      <c r="L633" s="315">
        <v>0</v>
      </c>
      <c r="P633" s="315">
        <v>16</v>
      </c>
      <c r="Q633" s="316"/>
      <c r="R633" s="315">
        <v>0</v>
      </c>
      <c r="S633" s="315">
        <v>0</v>
      </c>
      <c r="T633" s="315">
        <v>0</v>
      </c>
      <c r="U633" s="315">
        <v>0</v>
      </c>
    </row>
    <row r="634" spans="1:25" x14ac:dyDescent="0.25">
      <c r="A634" s="315" t="s">
        <v>497</v>
      </c>
      <c r="B634" s="315" t="s">
        <v>401</v>
      </c>
      <c r="D634" s="315" t="s">
        <v>402</v>
      </c>
      <c r="F634" s="315">
        <v>1</v>
      </c>
      <c r="H634" s="315">
        <v>0</v>
      </c>
      <c r="J634" s="315">
        <v>0</v>
      </c>
      <c r="L634" s="315">
        <v>100</v>
      </c>
      <c r="Q634" s="316"/>
      <c r="R634" s="315">
        <v>0</v>
      </c>
      <c r="S634" s="315">
        <v>0</v>
      </c>
      <c r="T634" s="315">
        <v>0</v>
      </c>
    </row>
    <row r="635" spans="1:25" x14ac:dyDescent="0.25">
      <c r="A635" s="315"/>
      <c r="Q635" s="316"/>
    </row>
    <row r="636" spans="1:25" x14ac:dyDescent="0.25">
      <c r="A636" s="315" t="s">
        <v>558</v>
      </c>
      <c r="B636" s="315" t="s">
        <v>396</v>
      </c>
      <c r="D636" s="315" t="s">
        <v>532</v>
      </c>
      <c r="F636" s="315">
        <v>1</v>
      </c>
      <c r="H636" s="315">
        <v>0</v>
      </c>
      <c r="J636" s="315">
        <v>0</v>
      </c>
      <c r="L636" s="315">
        <v>100</v>
      </c>
      <c r="Q636" s="316"/>
      <c r="R636" s="315">
        <v>0</v>
      </c>
      <c r="S636" s="315">
        <v>0</v>
      </c>
      <c r="T636" s="315">
        <v>0</v>
      </c>
      <c r="U636" s="315">
        <v>0</v>
      </c>
      <c r="V636" s="315">
        <v>0</v>
      </c>
      <c r="W636" s="315">
        <v>0</v>
      </c>
      <c r="X636" s="315">
        <v>0</v>
      </c>
    </row>
    <row r="637" spans="1:25" x14ac:dyDescent="0.25">
      <c r="A637" s="315" t="s">
        <v>558</v>
      </c>
      <c r="B637" s="315" t="s">
        <v>401</v>
      </c>
      <c r="D637" s="315" t="s">
        <v>402</v>
      </c>
      <c r="F637" s="315">
        <v>1</v>
      </c>
      <c r="H637" s="315">
        <v>0</v>
      </c>
      <c r="J637" s="315">
        <v>0</v>
      </c>
      <c r="L637" s="315">
        <v>100</v>
      </c>
      <c r="Q637" s="316"/>
      <c r="R637" s="315">
        <v>0</v>
      </c>
      <c r="S637" s="315">
        <v>0</v>
      </c>
      <c r="T637" s="315">
        <v>0</v>
      </c>
    </row>
    <row r="638" spans="1:25" x14ac:dyDescent="0.25">
      <c r="A638" s="315"/>
      <c r="Q638" s="316"/>
    </row>
    <row r="639" spans="1:25" x14ac:dyDescent="0.25">
      <c r="A639" s="315" t="s">
        <v>498</v>
      </c>
      <c r="B639" s="315" t="s">
        <v>529</v>
      </c>
      <c r="D639" s="315" t="s">
        <v>397</v>
      </c>
      <c r="F639" s="315">
        <v>3</v>
      </c>
      <c r="H639" s="315">
        <v>100</v>
      </c>
      <c r="J639" s="315">
        <v>0</v>
      </c>
      <c r="L639" s="315">
        <v>0</v>
      </c>
      <c r="N639" s="315">
        <v>55.999999999999993</v>
      </c>
      <c r="Q639" s="316"/>
      <c r="R639" s="315">
        <v>0</v>
      </c>
      <c r="S639" s="315">
        <v>0</v>
      </c>
      <c r="T639" s="315">
        <v>33</v>
      </c>
      <c r="U639" s="315">
        <v>67</v>
      </c>
      <c r="V639" s="315">
        <v>67</v>
      </c>
      <c r="W639" s="315">
        <v>100</v>
      </c>
      <c r="X639" s="315">
        <v>100</v>
      </c>
      <c r="Y639" s="315">
        <v>100</v>
      </c>
    </row>
    <row r="640" spans="1:25" x14ac:dyDescent="0.25">
      <c r="A640" s="315" t="s">
        <v>498</v>
      </c>
      <c r="B640" s="315" t="s">
        <v>530</v>
      </c>
      <c r="D640" s="315" t="s">
        <v>397</v>
      </c>
      <c r="F640" s="315">
        <v>2</v>
      </c>
      <c r="H640" s="315">
        <v>100</v>
      </c>
      <c r="J640" s="315">
        <v>0</v>
      </c>
      <c r="L640" s="315">
        <v>0</v>
      </c>
      <c r="N640" s="315">
        <v>45.999999999999993</v>
      </c>
      <c r="Q640" s="316"/>
      <c r="R640" s="315">
        <v>50</v>
      </c>
      <c r="S640" s="315">
        <v>50</v>
      </c>
      <c r="T640" s="315">
        <v>50</v>
      </c>
      <c r="U640" s="315">
        <v>50</v>
      </c>
      <c r="V640" s="315">
        <v>100</v>
      </c>
      <c r="W640" s="315">
        <v>100</v>
      </c>
      <c r="X640" s="315">
        <v>100</v>
      </c>
      <c r="Y640" s="315">
        <v>100</v>
      </c>
    </row>
    <row r="641" spans="1:25" x14ac:dyDescent="0.25">
      <c r="A641" s="315" t="s">
        <v>498</v>
      </c>
      <c r="B641" s="315" t="s">
        <v>531</v>
      </c>
      <c r="D641" s="315" t="s">
        <v>397</v>
      </c>
      <c r="F641" s="315">
        <v>4</v>
      </c>
      <c r="H641" s="315">
        <v>75</v>
      </c>
      <c r="J641" s="315">
        <v>25</v>
      </c>
      <c r="L641" s="315">
        <v>0</v>
      </c>
      <c r="N641" s="315">
        <v>52</v>
      </c>
      <c r="P641" s="315">
        <v>55.999999999999993</v>
      </c>
      <c r="Q641" s="316"/>
      <c r="R641" s="315">
        <v>0</v>
      </c>
      <c r="S641" s="315">
        <v>0</v>
      </c>
      <c r="T641" s="315">
        <v>0</v>
      </c>
      <c r="U641" s="315">
        <v>75</v>
      </c>
      <c r="V641" s="315">
        <v>75</v>
      </c>
      <c r="W641" s="315">
        <v>75</v>
      </c>
      <c r="X641" s="315">
        <v>75</v>
      </c>
      <c r="Y641" s="315">
        <v>75</v>
      </c>
    </row>
    <row r="642" spans="1:25" x14ac:dyDescent="0.25">
      <c r="A642" s="315" t="s">
        <v>498</v>
      </c>
      <c r="B642" s="315" t="s">
        <v>410</v>
      </c>
      <c r="D642" s="315" t="s">
        <v>397</v>
      </c>
      <c r="F642" s="315">
        <v>7</v>
      </c>
      <c r="H642" s="315">
        <v>86</v>
      </c>
      <c r="J642" s="315">
        <v>14</v>
      </c>
      <c r="L642" s="315">
        <v>0</v>
      </c>
      <c r="N642" s="315">
        <v>58</v>
      </c>
      <c r="P642" s="315">
        <v>32</v>
      </c>
      <c r="Q642" s="316"/>
      <c r="R642" s="315">
        <v>0</v>
      </c>
      <c r="S642" s="315">
        <v>29</v>
      </c>
      <c r="T642" s="315">
        <v>29</v>
      </c>
      <c r="U642" s="315">
        <v>57</v>
      </c>
      <c r="V642" s="315">
        <v>86</v>
      </c>
      <c r="W642" s="315">
        <v>86</v>
      </c>
      <c r="X642" s="315">
        <v>86</v>
      </c>
      <c r="Y642" s="315">
        <v>86</v>
      </c>
    </row>
    <row r="643" spans="1:25" x14ac:dyDescent="0.25">
      <c r="A643" s="315" t="s">
        <v>498</v>
      </c>
      <c r="B643" s="315" t="s">
        <v>396</v>
      </c>
      <c r="D643" s="315" t="s">
        <v>532</v>
      </c>
      <c r="F643" s="315">
        <v>7</v>
      </c>
      <c r="H643" s="315">
        <v>43</v>
      </c>
      <c r="J643" s="315">
        <v>57</v>
      </c>
      <c r="L643" s="315">
        <v>0</v>
      </c>
      <c r="N643" s="315">
        <v>52</v>
      </c>
      <c r="P643" s="315">
        <v>15</v>
      </c>
      <c r="Q643" s="316"/>
      <c r="R643" s="315">
        <v>0</v>
      </c>
      <c r="S643" s="315">
        <v>0</v>
      </c>
      <c r="T643" s="315">
        <v>14</v>
      </c>
      <c r="U643" s="315">
        <v>29</v>
      </c>
      <c r="V643" s="315">
        <v>43</v>
      </c>
      <c r="W643" s="315">
        <v>43</v>
      </c>
      <c r="X643" s="315">
        <v>43</v>
      </c>
    </row>
    <row r="644" spans="1:25" x14ac:dyDescent="0.25">
      <c r="A644" s="315" t="s">
        <v>498</v>
      </c>
      <c r="B644" s="315" t="s">
        <v>398</v>
      </c>
      <c r="D644" s="315" t="s">
        <v>533</v>
      </c>
      <c r="F644" s="315">
        <v>2</v>
      </c>
      <c r="H644" s="315">
        <v>50</v>
      </c>
      <c r="J644" s="315">
        <v>50</v>
      </c>
      <c r="L644" s="315">
        <v>0</v>
      </c>
      <c r="N644" s="315">
        <v>52</v>
      </c>
      <c r="P644" s="315">
        <v>8</v>
      </c>
      <c r="Q644" s="316"/>
      <c r="R644" s="315">
        <v>0</v>
      </c>
      <c r="S644" s="315">
        <v>0</v>
      </c>
      <c r="T644" s="315">
        <v>0</v>
      </c>
      <c r="U644" s="315">
        <v>50</v>
      </c>
      <c r="V644" s="315">
        <v>50</v>
      </c>
      <c r="W644" s="315">
        <v>50</v>
      </c>
    </row>
    <row r="645" spans="1:25" x14ac:dyDescent="0.25">
      <c r="A645" s="315" t="s">
        <v>498</v>
      </c>
      <c r="B645" s="315" t="s">
        <v>399</v>
      </c>
      <c r="D645" s="315" t="s">
        <v>534</v>
      </c>
      <c r="F645" s="315">
        <v>3</v>
      </c>
      <c r="H645" s="315">
        <v>100</v>
      </c>
      <c r="J645" s="315">
        <v>0</v>
      </c>
      <c r="L645" s="315">
        <v>0</v>
      </c>
      <c r="N645" s="315">
        <v>44.000000000000007</v>
      </c>
      <c r="Q645" s="316"/>
      <c r="R645" s="315">
        <v>0</v>
      </c>
      <c r="S645" s="315">
        <v>0</v>
      </c>
      <c r="T645" s="315">
        <v>100</v>
      </c>
      <c r="U645" s="315">
        <v>100</v>
      </c>
      <c r="V645" s="315">
        <v>100</v>
      </c>
    </row>
    <row r="646" spans="1:25" x14ac:dyDescent="0.25">
      <c r="A646" s="315" t="s">
        <v>498</v>
      </c>
      <c r="B646" s="315" t="s">
        <v>400</v>
      </c>
      <c r="D646" s="315" t="s">
        <v>535</v>
      </c>
      <c r="F646" s="315">
        <v>5</v>
      </c>
      <c r="H646" s="315">
        <v>40</v>
      </c>
      <c r="J646" s="315">
        <v>20</v>
      </c>
      <c r="L646" s="315">
        <v>40</v>
      </c>
      <c r="N646" s="315">
        <v>42</v>
      </c>
      <c r="P646" s="315">
        <v>20</v>
      </c>
      <c r="Q646" s="316"/>
      <c r="R646" s="315">
        <v>0</v>
      </c>
      <c r="S646" s="315">
        <v>20</v>
      </c>
      <c r="T646" s="315">
        <v>40</v>
      </c>
      <c r="U646" s="315">
        <v>40</v>
      </c>
    </row>
    <row r="647" spans="1:25" x14ac:dyDescent="0.25">
      <c r="A647" s="315" t="s">
        <v>498</v>
      </c>
      <c r="B647" s="315" t="s">
        <v>401</v>
      </c>
      <c r="D647" s="315" t="s">
        <v>402</v>
      </c>
      <c r="F647" s="315">
        <v>6</v>
      </c>
      <c r="H647" s="315">
        <v>33</v>
      </c>
      <c r="J647" s="315">
        <v>17</v>
      </c>
      <c r="L647" s="315">
        <v>50</v>
      </c>
      <c r="N647" s="315">
        <v>45.999999999999993</v>
      </c>
      <c r="P647" s="315">
        <v>44.000000000000007</v>
      </c>
      <c r="Q647" s="316"/>
      <c r="R647" s="315">
        <v>0</v>
      </c>
      <c r="S647" s="315">
        <v>0</v>
      </c>
      <c r="T647" s="315">
        <v>33</v>
      </c>
    </row>
    <row r="648" spans="1:25" x14ac:dyDescent="0.25">
      <c r="A648" s="315" t="s">
        <v>498</v>
      </c>
      <c r="B648" s="315" t="s">
        <v>403</v>
      </c>
      <c r="D648" s="315" t="s">
        <v>404</v>
      </c>
      <c r="F648" s="315">
        <v>6</v>
      </c>
      <c r="H648" s="315">
        <v>0</v>
      </c>
      <c r="J648" s="315">
        <v>17</v>
      </c>
      <c r="L648" s="315">
        <v>83.000000000000014</v>
      </c>
      <c r="P648" s="315">
        <v>4</v>
      </c>
      <c r="Q648" s="316"/>
      <c r="R648" s="315">
        <v>0</v>
      </c>
      <c r="S648" s="315">
        <v>0</v>
      </c>
    </row>
    <row r="649" spans="1:25" x14ac:dyDescent="0.25">
      <c r="A649" s="315" t="s">
        <v>498</v>
      </c>
      <c r="B649" s="315" t="s">
        <v>405</v>
      </c>
      <c r="D649" s="315" t="s">
        <v>406</v>
      </c>
      <c r="F649" s="315">
        <v>8</v>
      </c>
      <c r="H649" s="315">
        <v>0</v>
      </c>
      <c r="J649" s="315">
        <v>25</v>
      </c>
      <c r="L649" s="315">
        <v>75</v>
      </c>
      <c r="P649" s="315">
        <v>8</v>
      </c>
      <c r="Q649" s="316"/>
      <c r="R649" s="315">
        <v>0</v>
      </c>
    </row>
    <row r="650" spans="1:25" x14ac:dyDescent="0.25">
      <c r="A650" s="315" t="s">
        <v>498</v>
      </c>
      <c r="B650" s="315" t="s">
        <v>407</v>
      </c>
      <c r="D650" s="315" t="s">
        <v>408</v>
      </c>
      <c r="F650" s="315">
        <v>1</v>
      </c>
      <c r="H650" s="315">
        <v>0</v>
      </c>
      <c r="J650" s="315">
        <v>0</v>
      </c>
      <c r="L650" s="315">
        <v>100</v>
      </c>
      <c r="Q650" s="316"/>
    </row>
    <row r="651" spans="1:25" x14ac:dyDescent="0.25">
      <c r="A651" s="315"/>
      <c r="Q651" s="316"/>
    </row>
    <row r="652" spans="1:25" x14ac:dyDescent="0.25">
      <c r="A652" s="315" t="s">
        <v>499</v>
      </c>
      <c r="B652" s="315" t="s">
        <v>529</v>
      </c>
      <c r="D652" s="315" t="s">
        <v>397</v>
      </c>
      <c r="F652" s="315">
        <v>4</v>
      </c>
      <c r="H652" s="315">
        <v>75</v>
      </c>
      <c r="J652" s="315">
        <v>25</v>
      </c>
      <c r="L652" s="315">
        <v>0</v>
      </c>
      <c r="N652" s="315">
        <v>52</v>
      </c>
      <c r="P652" s="315">
        <v>8</v>
      </c>
      <c r="Q652" s="316"/>
      <c r="R652" s="315">
        <v>0</v>
      </c>
      <c r="S652" s="315">
        <v>25</v>
      </c>
      <c r="T652" s="315">
        <v>25</v>
      </c>
      <c r="U652" s="315">
        <v>75</v>
      </c>
      <c r="V652" s="315">
        <v>75</v>
      </c>
      <c r="W652" s="315">
        <v>75</v>
      </c>
      <c r="X652" s="315">
        <v>75</v>
      </c>
      <c r="Y652" s="315">
        <v>75</v>
      </c>
    </row>
    <row r="653" spans="1:25" x14ac:dyDescent="0.25">
      <c r="A653" s="315" t="s">
        <v>499</v>
      </c>
      <c r="B653" s="315" t="s">
        <v>530</v>
      </c>
      <c r="D653" s="315" t="s">
        <v>397</v>
      </c>
      <c r="F653" s="315">
        <v>7</v>
      </c>
      <c r="H653" s="315">
        <v>43</v>
      </c>
      <c r="J653" s="315">
        <v>43</v>
      </c>
      <c r="L653" s="315">
        <v>14</v>
      </c>
      <c r="N653" s="315">
        <v>84</v>
      </c>
      <c r="P653" s="315">
        <v>24</v>
      </c>
      <c r="Q653" s="316"/>
      <c r="R653" s="315">
        <v>0</v>
      </c>
      <c r="S653" s="315">
        <v>0</v>
      </c>
      <c r="T653" s="315">
        <v>0</v>
      </c>
      <c r="U653" s="315">
        <v>0</v>
      </c>
      <c r="V653" s="315">
        <v>14</v>
      </c>
      <c r="W653" s="315">
        <v>29</v>
      </c>
      <c r="X653" s="315">
        <v>29</v>
      </c>
      <c r="Y653" s="315">
        <v>43</v>
      </c>
    </row>
    <row r="654" spans="1:25" x14ac:dyDescent="0.25">
      <c r="A654" s="315" t="s">
        <v>499</v>
      </c>
      <c r="B654" s="315" t="s">
        <v>531</v>
      </c>
      <c r="D654" s="315" t="s">
        <v>397</v>
      </c>
      <c r="F654" s="315">
        <v>3</v>
      </c>
      <c r="H654" s="315">
        <v>33</v>
      </c>
      <c r="J654" s="315">
        <v>33</v>
      </c>
      <c r="L654" s="315">
        <v>33</v>
      </c>
      <c r="N654" s="315">
        <v>84</v>
      </c>
      <c r="P654" s="315">
        <v>55.999999999999993</v>
      </c>
      <c r="Q654" s="316"/>
      <c r="R654" s="315">
        <v>0</v>
      </c>
      <c r="S654" s="315">
        <v>0</v>
      </c>
      <c r="T654" s="315">
        <v>0</v>
      </c>
      <c r="U654" s="315">
        <v>0</v>
      </c>
      <c r="V654" s="315">
        <v>0</v>
      </c>
      <c r="W654" s="315">
        <v>33</v>
      </c>
      <c r="X654" s="315">
        <v>33</v>
      </c>
      <c r="Y654" s="315">
        <v>33</v>
      </c>
    </row>
    <row r="655" spans="1:25" x14ac:dyDescent="0.25">
      <c r="A655" s="315" t="s">
        <v>499</v>
      </c>
      <c r="B655" s="315" t="s">
        <v>410</v>
      </c>
      <c r="D655" s="315" t="s">
        <v>397</v>
      </c>
      <c r="F655" s="315">
        <v>5</v>
      </c>
      <c r="H655" s="315">
        <v>40</v>
      </c>
      <c r="J655" s="315">
        <v>60</v>
      </c>
      <c r="L655" s="315">
        <v>0</v>
      </c>
      <c r="N655" s="315">
        <v>81.999999999999986</v>
      </c>
      <c r="P655" s="315">
        <v>19</v>
      </c>
      <c r="Q655" s="316"/>
      <c r="R655" s="315">
        <v>0</v>
      </c>
      <c r="S655" s="315">
        <v>0</v>
      </c>
      <c r="T655" s="315">
        <v>0</v>
      </c>
      <c r="U655" s="315">
        <v>0</v>
      </c>
      <c r="V655" s="315">
        <v>0</v>
      </c>
      <c r="W655" s="315">
        <v>20</v>
      </c>
      <c r="X655" s="315">
        <v>40</v>
      </c>
      <c r="Y655" s="315">
        <v>40</v>
      </c>
    </row>
    <row r="656" spans="1:25" x14ac:dyDescent="0.25">
      <c r="A656" s="315" t="s">
        <v>499</v>
      </c>
      <c r="B656" s="315" t="s">
        <v>396</v>
      </c>
      <c r="D656" s="315" t="s">
        <v>532</v>
      </c>
      <c r="F656" s="315">
        <v>4</v>
      </c>
      <c r="H656" s="315">
        <v>25</v>
      </c>
      <c r="J656" s="315">
        <v>50</v>
      </c>
      <c r="L656" s="315">
        <v>25</v>
      </c>
      <c r="N656" s="315">
        <v>80</v>
      </c>
      <c r="P656" s="315">
        <v>14</v>
      </c>
      <c r="Q656" s="316"/>
      <c r="R656" s="315">
        <v>0</v>
      </c>
      <c r="S656" s="315">
        <v>0</v>
      </c>
      <c r="T656" s="315">
        <v>0</v>
      </c>
      <c r="U656" s="315">
        <v>0</v>
      </c>
      <c r="V656" s="315">
        <v>0</v>
      </c>
      <c r="W656" s="315">
        <v>25</v>
      </c>
      <c r="X656" s="315">
        <v>25</v>
      </c>
    </row>
    <row r="657" spans="1:25" x14ac:dyDescent="0.25">
      <c r="A657" s="315" t="s">
        <v>499</v>
      </c>
      <c r="B657" s="315" t="s">
        <v>398</v>
      </c>
      <c r="D657" s="315" t="s">
        <v>533</v>
      </c>
      <c r="F657" s="315">
        <v>7</v>
      </c>
      <c r="H657" s="315">
        <v>14</v>
      </c>
      <c r="J657" s="315">
        <v>86</v>
      </c>
      <c r="L657" s="315">
        <v>0</v>
      </c>
      <c r="N657" s="315">
        <v>76</v>
      </c>
      <c r="P657" s="315">
        <v>29</v>
      </c>
      <c r="Q657" s="316"/>
      <c r="R657" s="315">
        <v>0</v>
      </c>
      <c r="S657" s="315">
        <v>0</v>
      </c>
      <c r="T657" s="315">
        <v>0</v>
      </c>
      <c r="U657" s="315">
        <v>0</v>
      </c>
      <c r="V657" s="315">
        <v>0</v>
      </c>
      <c r="W657" s="315">
        <v>14</v>
      </c>
    </row>
    <row r="658" spans="1:25" x14ac:dyDescent="0.25">
      <c r="A658" s="315" t="s">
        <v>499</v>
      </c>
      <c r="B658" s="315" t="s">
        <v>399</v>
      </c>
      <c r="D658" s="315" t="s">
        <v>534</v>
      </c>
      <c r="F658" s="315">
        <v>2</v>
      </c>
      <c r="H658" s="315">
        <v>0</v>
      </c>
      <c r="J658" s="315">
        <v>50</v>
      </c>
      <c r="L658" s="315">
        <v>50</v>
      </c>
      <c r="P658" s="315">
        <v>32</v>
      </c>
      <c r="Q658" s="316"/>
      <c r="R658" s="315">
        <v>0</v>
      </c>
      <c r="S658" s="315">
        <v>0</v>
      </c>
      <c r="T658" s="315">
        <v>0</v>
      </c>
      <c r="U658" s="315">
        <v>0</v>
      </c>
      <c r="V658" s="315">
        <v>0</v>
      </c>
    </row>
    <row r="659" spans="1:25" x14ac:dyDescent="0.25">
      <c r="A659" s="315" t="s">
        <v>499</v>
      </c>
      <c r="B659" s="315" t="s">
        <v>400</v>
      </c>
      <c r="D659" s="315" t="s">
        <v>535</v>
      </c>
      <c r="F659" s="315">
        <v>4</v>
      </c>
      <c r="H659" s="315">
        <v>50</v>
      </c>
      <c r="J659" s="315">
        <v>50</v>
      </c>
      <c r="L659" s="315">
        <v>0</v>
      </c>
      <c r="N659" s="315">
        <v>52</v>
      </c>
      <c r="P659" s="315">
        <v>27.999999999999996</v>
      </c>
      <c r="Q659" s="316"/>
      <c r="R659" s="315">
        <v>0</v>
      </c>
      <c r="S659" s="315">
        <v>0</v>
      </c>
      <c r="T659" s="315">
        <v>0</v>
      </c>
      <c r="U659" s="315">
        <v>50</v>
      </c>
    </row>
    <row r="660" spans="1:25" x14ac:dyDescent="0.25">
      <c r="A660" s="315" t="s">
        <v>499</v>
      </c>
      <c r="B660" s="315" t="s">
        <v>401</v>
      </c>
      <c r="D660" s="315" t="s">
        <v>402</v>
      </c>
      <c r="F660" s="315">
        <v>4</v>
      </c>
      <c r="H660" s="315">
        <v>0</v>
      </c>
      <c r="J660" s="315">
        <v>25</v>
      </c>
      <c r="L660" s="315">
        <v>75</v>
      </c>
      <c r="P660" s="315">
        <v>20</v>
      </c>
      <c r="Q660" s="316"/>
      <c r="R660" s="315">
        <v>0</v>
      </c>
      <c r="S660" s="315">
        <v>0</v>
      </c>
      <c r="T660" s="315">
        <v>0</v>
      </c>
    </row>
    <row r="661" spans="1:25" x14ac:dyDescent="0.25">
      <c r="A661" s="315" t="s">
        <v>499</v>
      </c>
      <c r="B661" s="315" t="s">
        <v>403</v>
      </c>
      <c r="D661" s="315" t="s">
        <v>404</v>
      </c>
      <c r="F661" s="315">
        <v>3</v>
      </c>
      <c r="H661" s="315">
        <v>0</v>
      </c>
      <c r="J661" s="315">
        <v>33</v>
      </c>
      <c r="L661" s="315">
        <v>67</v>
      </c>
      <c r="P661" s="315">
        <v>20</v>
      </c>
      <c r="Q661" s="316"/>
      <c r="R661" s="315">
        <v>0</v>
      </c>
      <c r="S661" s="315">
        <v>0</v>
      </c>
    </row>
    <row r="662" spans="1:25" x14ac:dyDescent="0.25">
      <c r="A662" s="315" t="s">
        <v>499</v>
      </c>
      <c r="B662" s="315" t="s">
        <v>405</v>
      </c>
      <c r="D662" s="315" t="s">
        <v>406</v>
      </c>
      <c r="F662" s="315">
        <v>1</v>
      </c>
      <c r="H662" s="315">
        <v>0</v>
      </c>
      <c r="J662" s="315">
        <v>0</v>
      </c>
      <c r="L662" s="315">
        <v>100</v>
      </c>
      <c r="Q662" s="316"/>
      <c r="R662" s="315">
        <v>0</v>
      </c>
    </row>
    <row r="663" spans="1:25" x14ac:dyDescent="0.25">
      <c r="A663" s="315" t="s">
        <v>499</v>
      </c>
      <c r="B663" s="315" t="s">
        <v>407</v>
      </c>
      <c r="D663" s="315" t="s">
        <v>408</v>
      </c>
      <c r="F663" s="315">
        <v>6</v>
      </c>
      <c r="H663" s="315">
        <v>0</v>
      </c>
      <c r="J663" s="315">
        <v>0</v>
      </c>
      <c r="L663" s="315">
        <v>100</v>
      </c>
      <c r="Q663" s="316"/>
    </row>
    <row r="664" spans="1:25" x14ac:dyDescent="0.25">
      <c r="A664" s="315"/>
      <c r="Q664" s="316"/>
    </row>
    <row r="665" spans="1:25" x14ac:dyDescent="0.25">
      <c r="A665" s="315" t="s">
        <v>501</v>
      </c>
      <c r="B665" s="315" t="s">
        <v>529</v>
      </c>
      <c r="D665" s="315" t="s">
        <v>397</v>
      </c>
      <c r="F665" s="315">
        <v>3</v>
      </c>
      <c r="H665" s="315">
        <v>67</v>
      </c>
      <c r="J665" s="315">
        <v>33</v>
      </c>
      <c r="L665" s="315">
        <v>0</v>
      </c>
      <c r="N665" s="315">
        <v>58</v>
      </c>
      <c r="P665" s="315">
        <v>20</v>
      </c>
      <c r="Q665" s="316"/>
      <c r="R665" s="315">
        <v>0</v>
      </c>
      <c r="S665" s="315">
        <v>0</v>
      </c>
      <c r="T665" s="315">
        <v>0</v>
      </c>
      <c r="U665" s="315">
        <v>67</v>
      </c>
      <c r="V665" s="315">
        <v>67</v>
      </c>
      <c r="W665" s="315">
        <v>67</v>
      </c>
      <c r="X665" s="315">
        <v>67</v>
      </c>
      <c r="Y665" s="315">
        <v>67</v>
      </c>
    </row>
    <row r="666" spans="1:25" x14ac:dyDescent="0.25">
      <c r="A666" s="315" t="s">
        <v>501</v>
      </c>
      <c r="B666" s="315" t="s">
        <v>530</v>
      </c>
      <c r="D666" s="315" t="s">
        <v>397</v>
      </c>
      <c r="F666" s="315">
        <v>1</v>
      </c>
      <c r="H666" s="315">
        <v>100</v>
      </c>
      <c r="J666" s="315">
        <v>0</v>
      </c>
      <c r="L666" s="315">
        <v>0</v>
      </c>
      <c r="N666" s="315">
        <v>72</v>
      </c>
      <c r="Q666" s="316"/>
      <c r="R666" s="315">
        <v>0</v>
      </c>
      <c r="S666" s="315">
        <v>0</v>
      </c>
      <c r="T666" s="315">
        <v>0</v>
      </c>
      <c r="U666" s="315">
        <v>0</v>
      </c>
      <c r="V666" s="315">
        <v>100</v>
      </c>
      <c r="W666" s="315">
        <v>100</v>
      </c>
      <c r="X666" s="315">
        <v>100</v>
      </c>
      <c r="Y666" s="315">
        <v>100</v>
      </c>
    </row>
    <row r="667" spans="1:25" x14ac:dyDescent="0.25">
      <c r="A667" s="315" t="s">
        <v>501</v>
      </c>
      <c r="B667" s="315" t="s">
        <v>531</v>
      </c>
      <c r="D667" s="315" t="s">
        <v>397</v>
      </c>
      <c r="F667" s="315">
        <v>1</v>
      </c>
      <c r="H667" s="315">
        <v>100</v>
      </c>
      <c r="J667" s="315">
        <v>0</v>
      </c>
      <c r="L667" s="315">
        <v>0</v>
      </c>
      <c r="N667" s="315">
        <v>48</v>
      </c>
      <c r="Q667" s="316"/>
      <c r="R667" s="315">
        <v>0</v>
      </c>
      <c r="S667" s="315">
        <v>0</v>
      </c>
      <c r="T667" s="315">
        <v>100</v>
      </c>
      <c r="U667" s="315">
        <v>100</v>
      </c>
      <c r="V667" s="315">
        <v>100</v>
      </c>
      <c r="W667" s="315">
        <v>100</v>
      </c>
      <c r="X667" s="315">
        <v>100</v>
      </c>
      <c r="Y667" s="315">
        <v>100</v>
      </c>
    </row>
    <row r="668" spans="1:25" x14ac:dyDescent="0.25">
      <c r="A668" s="315" t="s">
        <v>501</v>
      </c>
      <c r="B668" s="315" t="s">
        <v>410</v>
      </c>
      <c r="D668" s="315" t="s">
        <v>397</v>
      </c>
      <c r="F668" s="315">
        <v>1</v>
      </c>
      <c r="H668" s="315">
        <v>0</v>
      </c>
      <c r="J668" s="315">
        <v>100</v>
      </c>
      <c r="L668" s="315">
        <v>0</v>
      </c>
      <c r="P668" s="315">
        <v>20</v>
      </c>
      <c r="Q668" s="316"/>
      <c r="R668" s="315">
        <v>0</v>
      </c>
      <c r="S668" s="315">
        <v>0</v>
      </c>
      <c r="T668" s="315">
        <v>0</v>
      </c>
      <c r="U668" s="315">
        <v>0</v>
      </c>
      <c r="V668" s="315">
        <v>0</v>
      </c>
      <c r="W668" s="315">
        <v>0</v>
      </c>
      <c r="X668" s="315">
        <v>0</v>
      </c>
      <c r="Y668" s="315">
        <v>0</v>
      </c>
    </row>
    <row r="669" spans="1:25" x14ac:dyDescent="0.25">
      <c r="A669" s="315" t="s">
        <v>501</v>
      </c>
      <c r="B669" s="315" t="s">
        <v>396</v>
      </c>
      <c r="D669" s="315" t="s">
        <v>532</v>
      </c>
      <c r="F669" s="315">
        <v>2</v>
      </c>
      <c r="H669" s="315">
        <v>50</v>
      </c>
      <c r="J669" s="315">
        <v>50</v>
      </c>
      <c r="L669" s="315">
        <v>0</v>
      </c>
      <c r="N669" s="315">
        <v>60</v>
      </c>
      <c r="P669" s="315">
        <v>20</v>
      </c>
      <c r="Q669" s="316"/>
      <c r="R669" s="315">
        <v>0</v>
      </c>
      <c r="S669" s="315">
        <v>0</v>
      </c>
      <c r="T669" s="315">
        <v>0</v>
      </c>
      <c r="U669" s="315">
        <v>50</v>
      </c>
      <c r="V669" s="315">
        <v>50</v>
      </c>
      <c r="W669" s="315">
        <v>50</v>
      </c>
      <c r="X669" s="315">
        <v>50</v>
      </c>
    </row>
    <row r="670" spans="1:25" x14ac:dyDescent="0.25">
      <c r="A670" s="315" t="s">
        <v>501</v>
      </c>
      <c r="B670" s="315" t="s">
        <v>398</v>
      </c>
      <c r="D670" s="315" t="s">
        <v>533</v>
      </c>
      <c r="F670" s="315">
        <v>2</v>
      </c>
      <c r="H670" s="315">
        <v>0</v>
      </c>
      <c r="J670" s="315">
        <v>0</v>
      </c>
      <c r="L670" s="315">
        <v>100</v>
      </c>
      <c r="Q670" s="316"/>
      <c r="R670" s="315">
        <v>0</v>
      </c>
      <c r="S670" s="315">
        <v>0</v>
      </c>
      <c r="T670" s="315">
        <v>0</v>
      </c>
      <c r="U670" s="315">
        <v>0</v>
      </c>
      <c r="V670" s="315">
        <v>0</v>
      </c>
      <c r="W670" s="315">
        <v>0</v>
      </c>
    </row>
    <row r="671" spans="1:25" x14ac:dyDescent="0.25">
      <c r="A671" s="315" t="s">
        <v>501</v>
      </c>
      <c r="B671" s="315" t="s">
        <v>399</v>
      </c>
      <c r="D671" s="315" t="s">
        <v>534</v>
      </c>
      <c r="F671" s="315">
        <v>3</v>
      </c>
      <c r="H671" s="315">
        <v>67</v>
      </c>
      <c r="J671" s="315">
        <v>0</v>
      </c>
      <c r="L671" s="315">
        <v>33</v>
      </c>
      <c r="N671" s="315">
        <v>40</v>
      </c>
      <c r="Q671" s="316"/>
      <c r="R671" s="315">
        <v>0</v>
      </c>
      <c r="S671" s="315">
        <v>33</v>
      </c>
      <c r="T671" s="315">
        <v>67</v>
      </c>
      <c r="U671" s="315">
        <v>67</v>
      </c>
      <c r="V671" s="315">
        <v>67</v>
      </c>
    </row>
    <row r="672" spans="1:25" x14ac:dyDescent="0.25">
      <c r="A672" s="315" t="s">
        <v>501</v>
      </c>
      <c r="B672" s="315" t="s">
        <v>400</v>
      </c>
      <c r="D672" s="315" t="s">
        <v>535</v>
      </c>
      <c r="F672" s="315">
        <v>1</v>
      </c>
      <c r="H672" s="315">
        <v>0</v>
      </c>
      <c r="J672" s="315">
        <v>0</v>
      </c>
      <c r="L672" s="315">
        <v>100</v>
      </c>
      <c r="Q672" s="316"/>
      <c r="R672" s="315">
        <v>0</v>
      </c>
      <c r="S672" s="315">
        <v>0</v>
      </c>
      <c r="T672" s="315">
        <v>0</v>
      </c>
      <c r="U672" s="315">
        <v>0</v>
      </c>
    </row>
    <row r="673" spans="1:25" x14ac:dyDescent="0.25">
      <c r="A673" s="315" t="s">
        <v>501</v>
      </c>
      <c r="B673" s="315" t="s">
        <v>401</v>
      </c>
      <c r="D673" s="315" t="s">
        <v>402</v>
      </c>
      <c r="F673" s="315">
        <v>5</v>
      </c>
      <c r="H673" s="315">
        <v>0</v>
      </c>
      <c r="J673" s="315">
        <v>20</v>
      </c>
      <c r="L673" s="315">
        <v>80</v>
      </c>
      <c r="P673" s="315">
        <v>20</v>
      </c>
      <c r="Q673" s="316"/>
      <c r="R673" s="315">
        <v>0</v>
      </c>
      <c r="S673" s="315">
        <v>0</v>
      </c>
      <c r="T673" s="315">
        <v>0</v>
      </c>
    </row>
    <row r="674" spans="1:25" x14ac:dyDescent="0.25">
      <c r="A674" s="315" t="s">
        <v>501</v>
      </c>
      <c r="B674" s="315" t="s">
        <v>403</v>
      </c>
      <c r="D674" s="315" t="s">
        <v>404</v>
      </c>
      <c r="F674" s="315">
        <v>4</v>
      </c>
      <c r="H674" s="315">
        <v>0</v>
      </c>
      <c r="J674" s="315">
        <v>50</v>
      </c>
      <c r="L674" s="315">
        <v>50</v>
      </c>
      <c r="P674" s="315">
        <v>14</v>
      </c>
      <c r="Q674" s="316"/>
      <c r="R674" s="315">
        <v>0</v>
      </c>
      <c r="S674" s="315">
        <v>0</v>
      </c>
    </row>
    <row r="675" spans="1:25" x14ac:dyDescent="0.25">
      <c r="A675" s="315" t="s">
        <v>501</v>
      </c>
      <c r="B675" s="315" t="s">
        <v>405</v>
      </c>
      <c r="D675" s="315" t="s">
        <v>406</v>
      </c>
      <c r="F675" s="315">
        <v>2</v>
      </c>
      <c r="H675" s="315">
        <v>0</v>
      </c>
      <c r="J675" s="315">
        <v>100</v>
      </c>
      <c r="L675" s="315">
        <v>0</v>
      </c>
      <c r="P675" s="315">
        <v>18</v>
      </c>
      <c r="Q675" s="316"/>
      <c r="R675" s="315">
        <v>0</v>
      </c>
    </row>
    <row r="676" spans="1:25" x14ac:dyDescent="0.25">
      <c r="A676" s="315" t="s">
        <v>501</v>
      </c>
      <c r="B676" s="315" t="s">
        <v>407</v>
      </c>
      <c r="D676" s="315" t="s">
        <v>408</v>
      </c>
      <c r="F676" s="315">
        <v>2</v>
      </c>
      <c r="H676" s="315">
        <v>0</v>
      </c>
      <c r="J676" s="315">
        <v>50</v>
      </c>
      <c r="L676" s="315">
        <v>50</v>
      </c>
      <c r="P676" s="315">
        <v>8</v>
      </c>
      <c r="Q676" s="316"/>
    </row>
    <row r="677" spans="1:25" x14ac:dyDescent="0.25">
      <c r="A677" s="315"/>
      <c r="Q677" s="316"/>
    </row>
    <row r="678" spans="1:25" x14ac:dyDescent="0.25">
      <c r="A678" s="315" t="s">
        <v>502</v>
      </c>
      <c r="B678" s="315" t="s">
        <v>529</v>
      </c>
      <c r="D678" s="315" t="s">
        <v>397</v>
      </c>
      <c r="F678" s="315">
        <v>4</v>
      </c>
      <c r="H678" s="315">
        <v>100</v>
      </c>
      <c r="J678" s="315">
        <v>0</v>
      </c>
      <c r="L678" s="315">
        <v>0</v>
      </c>
      <c r="N678" s="315">
        <v>55.999999999999993</v>
      </c>
      <c r="Q678" s="316"/>
      <c r="R678" s="315">
        <v>0</v>
      </c>
      <c r="S678" s="315">
        <v>25</v>
      </c>
      <c r="T678" s="315">
        <v>50</v>
      </c>
      <c r="U678" s="315">
        <v>50</v>
      </c>
      <c r="V678" s="315">
        <v>100</v>
      </c>
      <c r="W678" s="315">
        <v>100</v>
      </c>
      <c r="X678" s="315">
        <v>100</v>
      </c>
      <c r="Y678" s="315">
        <v>100</v>
      </c>
    </row>
    <row r="679" spans="1:25" x14ac:dyDescent="0.25">
      <c r="A679" s="315" t="s">
        <v>502</v>
      </c>
      <c r="B679" s="315" t="s">
        <v>530</v>
      </c>
      <c r="D679" s="315" t="s">
        <v>397</v>
      </c>
      <c r="F679" s="315">
        <v>2</v>
      </c>
      <c r="H679" s="315">
        <v>100</v>
      </c>
      <c r="J679" s="315">
        <v>0</v>
      </c>
      <c r="L679" s="315">
        <v>0</v>
      </c>
      <c r="N679" s="315">
        <v>78</v>
      </c>
      <c r="Q679" s="316"/>
      <c r="R679" s="315">
        <v>0</v>
      </c>
      <c r="S679" s="315">
        <v>0</v>
      </c>
      <c r="T679" s="315">
        <v>50</v>
      </c>
      <c r="U679" s="315">
        <v>50</v>
      </c>
      <c r="V679" s="315">
        <v>50</v>
      </c>
      <c r="W679" s="315">
        <v>50</v>
      </c>
      <c r="X679" s="315">
        <v>50</v>
      </c>
      <c r="Y679" s="315">
        <v>100</v>
      </c>
    </row>
    <row r="680" spans="1:25" x14ac:dyDescent="0.25">
      <c r="A680" s="315" t="s">
        <v>502</v>
      </c>
      <c r="B680" s="315" t="s">
        <v>531</v>
      </c>
      <c r="D680" s="315" t="s">
        <v>397</v>
      </c>
      <c r="F680" s="315">
        <v>4</v>
      </c>
      <c r="H680" s="315">
        <v>100</v>
      </c>
      <c r="J680" s="315">
        <v>0</v>
      </c>
      <c r="L680" s="315">
        <v>0</v>
      </c>
      <c r="N680" s="315">
        <v>50</v>
      </c>
      <c r="Q680" s="316"/>
      <c r="R680" s="315">
        <v>0</v>
      </c>
      <c r="S680" s="315">
        <v>25</v>
      </c>
      <c r="T680" s="315">
        <v>50</v>
      </c>
      <c r="U680" s="315">
        <v>100</v>
      </c>
      <c r="V680" s="315">
        <v>100</v>
      </c>
      <c r="W680" s="315">
        <v>100</v>
      </c>
      <c r="X680" s="315">
        <v>100</v>
      </c>
      <c r="Y680" s="315">
        <v>100</v>
      </c>
    </row>
    <row r="681" spans="1:25" x14ac:dyDescent="0.25">
      <c r="A681" s="315" t="s">
        <v>502</v>
      </c>
      <c r="B681" s="315" t="s">
        <v>410</v>
      </c>
      <c r="D681" s="315" t="s">
        <v>397</v>
      </c>
      <c r="F681" s="315">
        <v>6</v>
      </c>
      <c r="H681" s="315">
        <v>100</v>
      </c>
      <c r="J681" s="315">
        <v>0</v>
      </c>
      <c r="L681" s="315">
        <v>0</v>
      </c>
      <c r="N681" s="315">
        <v>54.000000000000007</v>
      </c>
      <c r="Q681" s="316"/>
      <c r="R681" s="315">
        <v>0</v>
      </c>
      <c r="S681" s="315">
        <v>17</v>
      </c>
      <c r="T681" s="315">
        <v>17</v>
      </c>
      <c r="U681" s="315">
        <v>67</v>
      </c>
      <c r="V681" s="315">
        <v>100</v>
      </c>
      <c r="W681" s="315">
        <v>100</v>
      </c>
      <c r="X681" s="315">
        <v>100</v>
      </c>
      <c r="Y681" s="315">
        <v>100</v>
      </c>
    </row>
    <row r="682" spans="1:25" x14ac:dyDescent="0.25">
      <c r="A682" s="315" t="s">
        <v>502</v>
      </c>
      <c r="B682" s="315" t="s">
        <v>396</v>
      </c>
      <c r="D682" s="315" t="s">
        <v>532</v>
      </c>
      <c r="F682" s="315">
        <v>4</v>
      </c>
      <c r="H682" s="315">
        <v>75</v>
      </c>
      <c r="J682" s="315">
        <v>25</v>
      </c>
      <c r="L682" s="315">
        <v>0</v>
      </c>
      <c r="N682" s="315">
        <v>52</v>
      </c>
      <c r="P682" s="315">
        <v>20</v>
      </c>
      <c r="Q682" s="316"/>
      <c r="R682" s="315">
        <v>0</v>
      </c>
      <c r="S682" s="315">
        <v>0</v>
      </c>
      <c r="T682" s="315">
        <v>25</v>
      </c>
      <c r="U682" s="315">
        <v>75</v>
      </c>
      <c r="V682" s="315">
        <v>75</v>
      </c>
      <c r="W682" s="315">
        <v>75</v>
      </c>
      <c r="X682" s="315">
        <v>75</v>
      </c>
    </row>
    <row r="683" spans="1:25" x14ac:dyDescent="0.25">
      <c r="A683" s="315" t="s">
        <v>502</v>
      </c>
      <c r="B683" s="315" t="s">
        <v>398</v>
      </c>
      <c r="D683" s="315" t="s">
        <v>533</v>
      </c>
      <c r="F683" s="315">
        <v>3</v>
      </c>
      <c r="H683" s="315">
        <v>100</v>
      </c>
      <c r="J683" s="315">
        <v>0</v>
      </c>
      <c r="L683" s="315">
        <v>0</v>
      </c>
      <c r="N683" s="315">
        <v>52</v>
      </c>
      <c r="Q683" s="316"/>
      <c r="R683" s="315">
        <v>0</v>
      </c>
      <c r="S683" s="315">
        <v>0</v>
      </c>
      <c r="T683" s="315">
        <v>33</v>
      </c>
      <c r="U683" s="315">
        <v>67</v>
      </c>
      <c r="V683" s="315">
        <v>100</v>
      </c>
      <c r="W683" s="315">
        <v>100</v>
      </c>
    </row>
    <row r="684" spans="1:25" x14ac:dyDescent="0.25">
      <c r="A684" s="315" t="s">
        <v>502</v>
      </c>
      <c r="B684" s="315" t="s">
        <v>399</v>
      </c>
      <c r="D684" s="315" t="s">
        <v>534</v>
      </c>
      <c r="F684" s="315">
        <v>2</v>
      </c>
      <c r="H684" s="315">
        <v>100</v>
      </c>
      <c r="J684" s="315">
        <v>0</v>
      </c>
      <c r="L684" s="315">
        <v>0</v>
      </c>
      <c r="N684" s="315">
        <v>54.000000000000007</v>
      </c>
      <c r="Q684" s="316"/>
      <c r="R684" s="315">
        <v>0</v>
      </c>
      <c r="S684" s="315">
        <v>0</v>
      </c>
      <c r="T684" s="315">
        <v>50</v>
      </c>
      <c r="U684" s="315">
        <v>100</v>
      </c>
      <c r="V684" s="315">
        <v>100</v>
      </c>
    </row>
    <row r="685" spans="1:25" x14ac:dyDescent="0.25">
      <c r="A685" s="315" t="s">
        <v>502</v>
      </c>
      <c r="B685" s="315" t="s">
        <v>400</v>
      </c>
      <c r="D685" s="315" t="s">
        <v>535</v>
      </c>
      <c r="F685" s="315">
        <v>3</v>
      </c>
      <c r="H685" s="315">
        <v>67</v>
      </c>
      <c r="J685" s="315">
        <v>0</v>
      </c>
      <c r="L685" s="315">
        <v>33</v>
      </c>
      <c r="N685" s="315">
        <v>42</v>
      </c>
      <c r="Q685" s="316"/>
      <c r="R685" s="315">
        <v>0</v>
      </c>
      <c r="S685" s="315">
        <v>33</v>
      </c>
      <c r="T685" s="315">
        <v>33</v>
      </c>
      <c r="U685" s="315">
        <v>67</v>
      </c>
    </row>
    <row r="686" spans="1:25" x14ac:dyDescent="0.25">
      <c r="A686" s="315" t="s">
        <v>502</v>
      </c>
      <c r="B686" s="315" t="s">
        <v>401</v>
      </c>
      <c r="D686" s="315" t="s">
        <v>402</v>
      </c>
      <c r="F686" s="315">
        <v>4</v>
      </c>
      <c r="H686" s="315">
        <v>0</v>
      </c>
      <c r="J686" s="315">
        <v>0</v>
      </c>
      <c r="L686" s="315">
        <v>100</v>
      </c>
      <c r="Q686" s="316"/>
      <c r="R686" s="315">
        <v>0</v>
      </c>
      <c r="S686" s="315">
        <v>0</v>
      </c>
      <c r="T686" s="315">
        <v>0</v>
      </c>
    </row>
    <row r="687" spans="1:25" x14ac:dyDescent="0.25">
      <c r="A687" s="315" t="s">
        <v>502</v>
      </c>
      <c r="B687" s="315" t="s">
        <v>403</v>
      </c>
      <c r="D687" s="315" t="s">
        <v>404</v>
      </c>
      <c r="F687" s="315">
        <v>5</v>
      </c>
      <c r="H687" s="315">
        <v>0</v>
      </c>
      <c r="J687" s="315">
        <v>20</v>
      </c>
      <c r="L687" s="315">
        <v>80</v>
      </c>
      <c r="P687" s="315">
        <v>8</v>
      </c>
      <c r="Q687" s="316"/>
      <c r="R687" s="315">
        <v>0</v>
      </c>
      <c r="S687" s="315">
        <v>0</v>
      </c>
    </row>
    <row r="688" spans="1:25" x14ac:dyDescent="0.25">
      <c r="A688" s="315" t="s">
        <v>502</v>
      </c>
      <c r="B688" s="315" t="s">
        <v>405</v>
      </c>
      <c r="D688" s="315" t="s">
        <v>406</v>
      </c>
      <c r="F688" s="315">
        <v>8</v>
      </c>
      <c r="H688" s="315">
        <v>0</v>
      </c>
      <c r="J688" s="315">
        <v>0</v>
      </c>
      <c r="L688" s="315">
        <v>100</v>
      </c>
      <c r="Q688" s="316"/>
      <c r="R688" s="315">
        <v>0</v>
      </c>
    </row>
    <row r="689" spans="1:25" x14ac:dyDescent="0.25">
      <c r="A689" s="315" t="s">
        <v>502</v>
      </c>
      <c r="B689" s="315" t="s">
        <v>407</v>
      </c>
      <c r="D689" s="315" t="s">
        <v>408</v>
      </c>
      <c r="F689" s="315">
        <v>4</v>
      </c>
      <c r="H689" s="315">
        <v>0</v>
      </c>
      <c r="J689" s="315">
        <v>0</v>
      </c>
      <c r="L689" s="315">
        <v>100</v>
      </c>
      <c r="Q689" s="316"/>
    </row>
    <row r="690" spans="1:25" x14ac:dyDescent="0.25">
      <c r="A690" s="315"/>
      <c r="Q690" s="316"/>
    </row>
    <row r="691" spans="1:25" x14ac:dyDescent="0.25">
      <c r="A691" s="315" t="s">
        <v>504</v>
      </c>
      <c r="B691" s="315" t="s">
        <v>529</v>
      </c>
      <c r="D691" s="315" t="s">
        <v>397</v>
      </c>
      <c r="F691" s="315">
        <v>2</v>
      </c>
      <c r="H691" s="315">
        <v>100</v>
      </c>
      <c r="J691" s="315">
        <v>0</v>
      </c>
      <c r="L691" s="315">
        <v>0</v>
      </c>
      <c r="N691" s="315">
        <v>62</v>
      </c>
      <c r="Q691" s="316"/>
      <c r="R691" s="315">
        <v>0</v>
      </c>
      <c r="S691" s="315">
        <v>0</v>
      </c>
      <c r="T691" s="315">
        <v>0</v>
      </c>
      <c r="U691" s="315">
        <v>50</v>
      </c>
      <c r="V691" s="315">
        <v>100</v>
      </c>
      <c r="W691" s="315">
        <v>100</v>
      </c>
      <c r="X691" s="315">
        <v>100</v>
      </c>
      <c r="Y691" s="315">
        <v>100</v>
      </c>
    </row>
    <row r="692" spans="1:25" x14ac:dyDescent="0.25">
      <c r="A692" s="315" t="s">
        <v>504</v>
      </c>
      <c r="B692" s="315" t="s">
        <v>530</v>
      </c>
      <c r="D692" s="315" t="s">
        <v>397</v>
      </c>
      <c r="F692" s="315">
        <v>3</v>
      </c>
      <c r="H692" s="315">
        <v>100</v>
      </c>
      <c r="J692" s="315">
        <v>0</v>
      </c>
      <c r="L692" s="315">
        <v>0</v>
      </c>
      <c r="N692" s="315">
        <v>64</v>
      </c>
      <c r="Q692" s="316"/>
      <c r="R692" s="315">
        <v>0</v>
      </c>
      <c r="S692" s="315">
        <v>0</v>
      </c>
      <c r="T692" s="315">
        <v>0</v>
      </c>
      <c r="U692" s="315">
        <v>33</v>
      </c>
      <c r="V692" s="315">
        <v>100</v>
      </c>
      <c r="W692" s="315">
        <v>100</v>
      </c>
      <c r="X692" s="315">
        <v>100</v>
      </c>
      <c r="Y692" s="315">
        <v>100</v>
      </c>
    </row>
    <row r="693" spans="1:25" x14ac:dyDescent="0.25">
      <c r="A693" s="315" t="s">
        <v>504</v>
      </c>
      <c r="B693" s="315" t="s">
        <v>531</v>
      </c>
      <c r="D693" s="315" t="s">
        <v>397</v>
      </c>
      <c r="F693" s="315">
        <v>2</v>
      </c>
      <c r="H693" s="315">
        <v>100</v>
      </c>
      <c r="J693" s="315">
        <v>0</v>
      </c>
      <c r="L693" s="315">
        <v>0</v>
      </c>
      <c r="N693" s="315">
        <v>45.999999999999993</v>
      </c>
      <c r="Q693" s="316"/>
      <c r="R693" s="315">
        <v>0</v>
      </c>
      <c r="S693" s="315">
        <v>50</v>
      </c>
      <c r="T693" s="315">
        <v>50</v>
      </c>
      <c r="U693" s="315">
        <v>100</v>
      </c>
      <c r="V693" s="315">
        <v>100</v>
      </c>
      <c r="W693" s="315">
        <v>100</v>
      </c>
      <c r="X693" s="315">
        <v>100</v>
      </c>
      <c r="Y693" s="315">
        <v>100</v>
      </c>
    </row>
    <row r="694" spans="1:25" x14ac:dyDescent="0.25">
      <c r="A694" s="315" t="s">
        <v>504</v>
      </c>
      <c r="B694" s="315" t="s">
        <v>410</v>
      </c>
      <c r="D694" s="315" t="s">
        <v>397</v>
      </c>
      <c r="F694" s="315">
        <v>5</v>
      </c>
      <c r="H694" s="315">
        <v>100</v>
      </c>
      <c r="J694" s="315">
        <v>0</v>
      </c>
      <c r="L694" s="315">
        <v>0</v>
      </c>
      <c r="N694" s="315">
        <v>68</v>
      </c>
      <c r="Q694" s="316"/>
      <c r="R694" s="315">
        <v>0</v>
      </c>
      <c r="S694" s="315">
        <v>20</v>
      </c>
      <c r="T694" s="315">
        <v>20</v>
      </c>
      <c r="U694" s="315">
        <v>40</v>
      </c>
      <c r="V694" s="315">
        <v>60</v>
      </c>
      <c r="W694" s="315">
        <v>80</v>
      </c>
      <c r="X694" s="315">
        <v>100</v>
      </c>
      <c r="Y694" s="315">
        <v>100</v>
      </c>
    </row>
    <row r="695" spans="1:25" x14ac:dyDescent="0.25">
      <c r="A695" s="315" t="s">
        <v>504</v>
      </c>
      <c r="B695" s="315" t="s">
        <v>396</v>
      </c>
      <c r="D695" s="315" t="s">
        <v>532</v>
      </c>
      <c r="F695" s="315">
        <v>4</v>
      </c>
      <c r="H695" s="315">
        <v>100</v>
      </c>
      <c r="J695" s="315">
        <v>0</v>
      </c>
      <c r="L695" s="315">
        <v>0</v>
      </c>
      <c r="N695" s="315">
        <v>50</v>
      </c>
      <c r="Q695" s="316"/>
      <c r="R695" s="315">
        <v>0</v>
      </c>
      <c r="S695" s="315">
        <v>0</v>
      </c>
      <c r="T695" s="315">
        <v>50</v>
      </c>
      <c r="U695" s="315">
        <v>100</v>
      </c>
      <c r="V695" s="315">
        <v>100</v>
      </c>
      <c r="W695" s="315">
        <v>100</v>
      </c>
      <c r="X695" s="315">
        <v>100</v>
      </c>
    </row>
    <row r="696" spans="1:25" x14ac:dyDescent="0.25">
      <c r="A696" s="315" t="s">
        <v>504</v>
      </c>
      <c r="B696" s="315" t="s">
        <v>398</v>
      </c>
      <c r="D696" s="315" t="s">
        <v>533</v>
      </c>
      <c r="F696" s="315">
        <v>6</v>
      </c>
      <c r="H696" s="315">
        <v>50</v>
      </c>
      <c r="J696" s="315">
        <v>50</v>
      </c>
      <c r="L696" s="315">
        <v>0</v>
      </c>
      <c r="N696" s="315">
        <v>55.999999999999993</v>
      </c>
      <c r="P696" s="315">
        <v>31</v>
      </c>
      <c r="Q696" s="316"/>
      <c r="R696" s="315">
        <v>0</v>
      </c>
      <c r="S696" s="315">
        <v>0</v>
      </c>
      <c r="T696" s="315">
        <v>17</v>
      </c>
      <c r="U696" s="315">
        <v>33</v>
      </c>
      <c r="V696" s="315">
        <v>50</v>
      </c>
      <c r="W696" s="315">
        <v>50</v>
      </c>
    </row>
    <row r="697" spans="1:25" x14ac:dyDescent="0.25">
      <c r="A697" s="315" t="s">
        <v>504</v>
      </c>
      <c r="B697" s="315" t="s">
        <v>399</v>
      </c>
      <c r="D697" s="315" t="s">
        <v>534</v>
      </c>
      <c r="F697" s="315">
        <v>8</v>
      </c>
      <c r="H697" s="315">
        <v>50</v>
      </c>
      <c r="J697" s="315">
        <v>25</v>
      </c>
      <c r="L697" s="315">
        <v>25</v>
      </c>
      <c r="N697" s="315">
        <v>60</v>
      </c>
      <c r="P697" s="315">
        <v>62</v>
      </c>
      <c r="Q697" s="316"/>
      <c r="R697" s="315">
        <v>0</v>
      </c>
      <c r="S697" s="315">
        <v>0</v>
      </c>
      <c r="T697" s="315">
        <v>0</v>
      </c>
      <c r="U697" s="315">
        <v>38</v>
      </c>
      <c r="V697" s="315">
        <v>50</v>
      </c>
    </row>
    <row r="698" spans="1:25" x14ac:dyDescent="0.25">
      <c r="A698" s="315" t="s">
        <v>504</v>
      </c>
      <c r="B698" s="315" t="s">
        <v>400</v>
      </c>
      <c r="D698" s="315" t="s">
        <v>535</v>
      </c>
      <c r="F698" s="315">
        <v>4</v>
      </c>
      <c r="H698" s="315">
        <v>50</v>
      </c>
      <c r="J698" s="315">
        <v>25</v>
      </c>
      <c r="L698" s="315">
        <v>25</v>
      </c>
      <c r="N698" s="315">
        <v>55.999999999999993</v>
      </c>
      <c r="P698" s="315">
        <v>8</v>
      </c>
      <c r="Q698" s="316"/>
      <c r="R698" s="315">
        <v>0</v>
      </c>
      <c r="S698" s="315">
        <v>0</v>
      </c>
      <c r="T698" s="315">
        <v>0</v>
      </c>
      <c r="U698" s="315">
        <v>50</v>
      </c>
    </row>
    <row r="699" spans="1:25" x14ac:dyDescent="0.25">
      <c r="A699" s="315" t="s">
        <v>504</v>
      </c>
      <c r="B699" s="315" t="s">
        <v>401</v>
      </c>
      <c r="D699" s="315" t="s">
        <v>402</v>
      </c>
      <c r="F699" s="315">
        <v>3</v>
      </c>
      <c r="H699" s="315">
        <v>0</v>
      </c>
      <c r="J699" s="315">
        <v>33</v>
      </c>
      <c r="L699" s="315">
        <v>67</v>
      </c>
      <c r="P699" s="315">
        <v>24</v>
      </c>
      <c r="Q699" s="316"/>
      <c r="R699" s="315">
        <v>0</v>
      </c>
      <c r="S699" s="315">
        <v>0</v>
      </c>
      <c r="T699" s="315">
        <v>0</v>
      </c>
    </row>
    <row r="700" spans="1:25" x14ac:dyDescent="0.25">
      <c r="A700" s="315" t="s">
        <v>504</v>
      </c>
      <c r="B700" s="315" t="s">
        <v>403</v>
      </c>
      <c r="D700" s="315" t="s">
        <v>404</v>
      </c>
      <c r="F700" s="315">
        <v>10</v>
      </c>
      <c r="H700" s="315">
        <v>10</v>
      </c>
      <c r="J700" s="315">
        <v>10</v>
      </c>
      <c r="L700" s="315">
        <v>80</v>
      </c>
      <c r="N700" s="315">
        <v>36</v>
      </c>
      <c r="P700" s="315">
        <v>16</v>
      </c>
      <c r="Q700" s="316"/>
      <c r="R700" s="315">
        <v>0</v>
      </c>
      <c r="S700" s="315">
        <v>10</v>
      </c>
    </row>
    <row r="701" spans="1:25" x14ac:dyDescent="0.25">
      <c r="A701" s="315" t="s">
        <v>504</v>
      </c>
      <c r="B701" s="315" t="s">
        <v>405</v>
      </c>
      <c r="D701" s="315" t="s">
        <v>406</v>
      </c>
      <c r="F701" s="315">
        <v>2</v>
      </c>
      <c r="H701" s="315">
        <v>0</v>
      </c>
      <c r="J701" s="315">
        <v>0</v>
      </c>
      <c r="L701" s="315">
        <v>100</v>
      </c>
      <c r="Q701" s="316"/>
      <c r="R701" s="315">
        <v>0</v>
      </c>
    </row>
    <row r="702" spans="1:25" x14ac:dyDescent="0.25">
      <c r="A702" s="315" t="s">
        <v>504</v>
      </c>
      <c r="B702" s="315" t="s">
        <v>407</v>
      </c>
      <c r="D702" s="315" t="s">
        <v>408</v>
      </c>
      <c r="F702" s="315">
        <v>7</v>
      </c>
      <c r="H702" s="315">
        <v>0</v>
      </c>
      <c r="J702" s="315">
        <v>0</v>
      </c>
      <c r="L702" s="315">
        <v>100</v>
      </c>
      <c r="Q702" s="316"/>
    </row>
    <row r="703" spans="1:25" x14ac:dyDescent="0.25">
      <c r="A703" s="315"/>
      <c r="Q703" s="316"/>
    </row>
    <row r="704" spans="1:25" x14ac:dyDescent="0.25">
      <c r="A704" s="315" t="s">
        <v>505</v>
      </c>
      <c r="B704" s="315" t="s">
        <v>531</v>
      </c>
      <c r="D704" s="315" t="s">
        <v>397</v>
      </c>
      <c r="F704" s="315">
        <v>5</v>
      </c>
      <c r="H704" s="315">
        <v>40</v>
      </c>
      <c r="J704" s="315">
        <v>60</v>
      </c>
      <c r="L704" s="315">
        <v>0</v>
      </c>
      <c r="N704" s="315">
        <v>76</v>
      </c>
      <c r="P704" s="315">
        <v>37</v>
      </c>
      <c r="Q704" s="316"/>
      <c r="R704" s="315">
        <v>0</v>
      </c>
      <c r="S704" s="315">
        <v>0</v>
      </c>
      <c r="T704" s="315">
        <v>20</v>
      </c>
      <c r="U704" s="315">
        <v>20</v>
      </c>
      <c r="V704" s="315">
        <v>20</v>
      </c>
      <c r="W704" s="315">
        <v>20</v>
      </c>
      <c r="X704" s="315">
        <v>20</v>
      </c>
      <c r="Y704" s="315">
        <v>40</v>
      </c>
    </row>
    <row r="705" spans="1:25" x14ac:dyDescent="0.25">
      <c r="A705" s="315" t="s">
        <v>505</v>
      </c>
      <c r="B705" s="315" t="s">
        <v>410</v>
      </c>
      <c r="D705" s="315" t="s">
        <v>397</v>
      </c>
      <c r="F705" s="315">
        <v>3</v>
      </c>
      <c r="H705" s="315">
        <v>100</v>
      </c>
      <c r="J705" s="315">
        <v>0</v>
      </c>
      <c r="L705" s="315">
        <v>0</v>
      </c>
      <c r="N705" s="315">
        <v>52</v>
      </c>
      <c r="Q705" s="316"/>
      <c r="R705" s="315">
        <v>0</v>
      </c>
      <c r="S705" s="315">
        <v>0</v>
      </c>
      <c r="T705" s="315">
        <v>33</v>
      </c>
      <c r="U705" s="315">
        <v>67</v>
      </c>
      <c r="V705" s="315">
        <v>67</v>
      </c>
      <c r="W705" s="315">
        <v>67</v>
      </c>
      <c r="X705" s="315">
        <v>100</v>
      </c>
      <c r="Y705" s="315">
        <v>100</v>
      </c>
    </row>
    <row r="706" spans="1:25" x14ac:dyDescent="0.25">
      <c r="A706" s="315" t="s">
        <v>505</v>
      </c>
      <c r="B706" s="315" t="s">
        <v>398</v>
      </c>
      <c r="D706" s="315" t="s">
        <v>533</v>
      </c>
      <c r="F706" s="315">
        <v>3</v>
      </c>
      <c r="H706" s="315">
        <v>33</v>
      </c>
      <c r="J706" s="315">
        <v>33</v>
      </c>
      <c r="L706" s="315">
        <v>33</v>
      </c>
      <c r="N706" s="315">
        <v>72</v>
      </c>
      <c r="P706" s="315">
        <v>8</v>
      </c>
      <c r="Q706" s="316"/>
      <c r="R706" s="315">
        <v>0</v>
      </c>
      <c r="S706" s="315">
        <v>0</v>
      </c>
      <c r="T706" s="315">
        <v>0</v>
      </c>
      <c r="U706" s="315">
        <v>0</v>
      </c>
      <c r="V706" s="315">
        <v>33</v>
      </c>
      <c r="W706" s="315">
        <v>33</v>
      </c>
    </row>
    <row r="707" spans="1:25" x14ac:dyDescent="0.25">
      <c r="A707" s="315" t="s">
        <v>505</v>
      </c>
      <c r="B707" s="315" t="s">
        <v>399</v>
      </c>
      <c r="D707" s="315" t="s">
        <v>534</v>
      </c>
      <c r="F707" s="315">
        <v>3</v>
      </c>
      <c r="H707" s="315">
        <v>67</v>
      </c>
      <c r="J707" s="315">
        <v>0</v>
      </c>
      <c r="L707" s="315">
        <v>33</v>
      </c>
      <c r="N707" s="315">
        <v>60</v>
      </c>
      <c r="Q707" s="316"/>
      <c r="R707" s="315">
        <v>0</v>
      </c>
      <c r="S707" s="315">
        <v>0</v>
      </c>
      <c r="T707" s="315">
        <v>0</v>
      </c>
      <c r="U707" s="315">
        <v>33</v>
      </c>
      <c r="V707" s="315">
        <v>67</v>
      </c>
    </row>
    <row r="708" spans="1:25" x14ac:dyDescent="0.25">
      <c r="A708" s="315" t="s">
        <v>505</v>
      </c>
      <c r="B708" s="315" t="s">
        <v>400</v>
      </c>
      <c r="D708" s="315" t="s">
        <v>535</v>
      </c>
      <c r="F708" s="315">
        <v>1</v>
      </c>
      <c r="H708" s="315">
        <v>100</v>
      </c>
      <c r="J708" s="315">
        <v>0</v>
      </c>
      <c r="L708" s="315">
        <v>0</v>
      </c>
      <c r="N708" s="315">
        <v>48</v>
      </c>
      <c r="Q708" s="316"/>
      <c r="R708" s="315">
        <v>0</v>
      </c>
      <c r="S708" s="315">
        <v>0</v>
      </c>
      <c r="T708" s="315">
        <v>100</v>
      </c>
      <c r="U708" s="315">
        <v>100</v>
      </c>
    </row>
    <row r="709" spans="1:25" x14ac:dyDescent="0.25">
      <c r="A709" s="315" t="s">
        <v>505</v>
      </c>
      <c r="B709" s="315" t="s">
        <v>401</v>
      </c>
      <c r="D709" s="315" t="s">
        <v>402</v>
      </c>
      <c r="F709" s="315">
        <v>4</v>
      </c>
      <c r="H709" s="315">
        <v>0</v>
      </c>
      <c r="J709" s="315">
        <v>0</v>
      </c>
      <c r="L709" s="315">
        <v>100</v>
      </c>
      <c r="Q709" s="316"/>
      <c r="R709" s="315">
        <v>0</v>
      </c>
      <c r="S709" s="315">
        <v>0</v>
      </c>
      <c r="T709" s="315">
        <v>0</v>
      </c>
    </row>
    <row r="710" spans="1:25" x14ac:dyDescent="0.25">
      <c r="A710" s="315" t="s">
        <v>505</v>
      </c>
      <c r="B710" s="315" t="s">
        <v>403</v>
      </c>
      <c r="D710" s="315" t="s">
        <v>404</v>
      </c>
      <c r="F710" s="315">
        <v>6</v>
      </c>
      <c r="H710" s="315">
        <v>0</v>
      </c>
      <c r="J710" s="315">
        <v>33</v>
      </c>
      <c r="L710" s="315">
        <v>67</v>
      </c>
      <c r="P710" s="315">
        <v>18</v>
      </c>
      <c r="Q710" s="316"/>
      <c r="R710" s="315">
        <v>0</v>
      </c>
      <c r="S710" s="315">
        <v>0</v>
      </c>
    </row>
    <row r="711" spans="1:25" x14ac:dyDescent="0.25">
      <c r="A711" s="315" t="s">
        <v>505</v>
      </c>
      <c r="B711" s="315" t="s">
        <v>405</v>
      </c>
      <c r="D711" s="315" t="s">
        <v>406</v>
      </c>
      <c r="F711" s="315">
        <v>2</v>
      </c>
      <c r="H711" s="315">
        <v>0</v>
      </c>
      <c r="J711" s="315">
        <v>0</v>
      </c>
      <c r="L711" s="315">
        <v>100</v>
      </c>
      <c r="Q711" s="316"/>
      <c r="R711" s="315">
        <v>0</v>
      </c>
    </row>
    <row r="712" spans="1:25" x14ac:dyDescent="0.25">
      <c r="A712" s="315" t="s">
        <v>505</v>
      </c>
      <c r="B712" s="315" t="s">
        <v>407</v>
      </c>
      <c r="D712" s="315" t="s">
        <v>408</v>
      </c>
      <c r="F712" s="315">
        <v>1</v>
      </c>
      <c r="H712" s="315">
        <v>0</v>
      </c>
      <c r="J712" s="315">
        <v>0</v>
      </c>
      <c r="L712" s="315">
        <v>100</v>
      </c>
      <c r="Q712" s="316"/>
    </row>
    <row r="713" spans="1:25" x14ac:dyDescent="0.25">
      <c r="A713" s="315"/>
      <c r="Q713" s="316"/>
    </row>
    <row r="714" spans="1:25" x14ac:dyDescent="0.25">
      <c r="A714" s="315" t="s">
        <v>506</v>
      </c>
      <c r="B714" s="315" t="s">
        <v>529</v>
      </c>
      <c r="D714" s="315" t="s">
        <v>397</v>
      </c>
      <c r="F714" s="315">
        <v>1</v>
      </c>
      <c r="H714" s="315">
        <v>100</v>
      </c>
      <c r="J714" s="315">
        <v>0</v>
      </c>
      <c r="L714" s="315">
        <v>0</v>
      </c>
      <c r="N714" s="315">
        <v>36</v>
      </c>
      <c r="Q714" s="316"/>
      <c r="R714" s="315">
        <v>0</v>
      </c>
      <c r="S714" s="315">
        <v>100</v>
      </c>
      <c r="T714" s="315">
        <v>100</v>
      </c>
      <c r="U714" s="315">
        <v>100</v>
      </c>
      <c r="V714" s="315">
        <v>100</v>
      </c>
      <c r="W714" s="315">
        <v>100</v>
      </c>
      <c r="X714" s="315">
        <v>100</v>
      </c>
      <c r="Y714" s="315">
        <v>100</v>
      </c>
    </row>
    <row r="715" spans="1:25" x14ac:dyDescent="0.25">
      <c r="A715" s="315" t="s">
        <v>506</v>
      </c>
      <c r="B715" s="315" t="s">
        <v>530</v>
      </c>
      <c r="D715" s="315" t="s">
        <v>397</v>
      </c>
      <c r="F715" s="315">
        <v>3</v>
      </c>
      <c r="H715" s="315">
        <v>67</v>
      </c>
      <c r="J715" s="315">
        <v>33</v>
      </c>
      <c r="L715" s="315">
        <v>0</v>
      </c>
      <c r="N715" s="315">
        <v>80</v>
      </c>
      <c r="P715" s="315">
        <v>12</v>
      </c>
      <c r="Q715" s="316"/>
      <c r="R715" s="315">
        <v>0</v>
      </c>
      <c r="S715" s="315">
        <v>0</v>
      </c>
      <c r="T715" s="315">
        <v>0</v>
      </c>
      <c r="U715" s="315">
        <v>0</v>
      </c>
      <c r="V715" s="315">
        <v>33</v>
      </c>
      <c r="W715" s="315">
        <v>33</v>
      </c>
      <c r="X715" s="315">
        <v>67</v>
      </c>
      <c r="Y715" s="315">
        <v>67</v>
      </c>
    </row>
    <row r="716" spans="1:25" x14ac:dyDescent="0.25">
      <c r="A716" s="315" t="s">
        <v>506</v>
      </c>
      <c r="B716" s="315" t="s">
        <v>531</v>
      </c>
      <c r="D716" s="315" t="s">
        <v>397</v>
      </c>
      <c r="F716" s="315">
        <v>2</v>
      </c>
      <c r="H716" s="315">
        <v>100</v>
      </c>
      <c r="J716" s="315">
        <v>0</v>
      </c>
      <c r="L716" s="315">
        <v>0</v>
      </c>
      <c r="N716" s="315">
        <v>61</v>
      </c>
      <c r="Q716" s="316"/>
      <c r="R716" s="315">
        <v>0</v>
      </c>
      <c r="S716" s="315">
        <v>0</v>
      </c>
      <c r="T716" s="315">
        <v>0</v>
      </c>
      <c r="U716" s="315">
        <v>50</v>
      </c>
      <c r="V716" s="315">
        <v>100</v>
      </c>
      <c r="W716" s="315">
        <v>100</v>
      </c>
      <c r="X716" s="315">
        <v>100</v>
      </c>
      <c r="Y716" s="315">
        <v>100</v>
      </c>
    </row>
    <row r="717" spans="1:25" x14ac:dyDescent="0.25">
      <c r="A717" s="315" t="s">
        <v>506</v>
      </c>
      <c r="B717" s="315" t="s">
        <v>410</v>
      </c>
      <c r="D717" s="315" t="s">
        <v>397</v>
      </c>
      <c r="F717" s="315">
        <v>2</v>
      </c>
      <c r="H717" s="315">
        <v>100</v>
      </c>
      <c r="J717" s="315">
        <v>0</v>
      </c>
      <c r="L717" s="315">
        <v>0</v>
      </c>
      <c r="N717" s="315">
        <v>55.999999999999993</v>
      </c>
      <c r="Q717" s="316"/>
      <c r="R717" s="315">
        <v>0</v>
      </c>
      <c r="S717" s="315">
        <v>0</v>
      </c>
      <c r="T717" s="315">
        <v>0</v>
      </c>
      <c r="U717" s="315">
        <v>100</v>
      </c>
      <c r="V717" s="315">
        <v>100</v>
      </c>
      <c r="W717" s="315">
        <v>100</v>
      </c>
      <c r="X717" s="315">
        <v>100</v>
      </c>
      <c r="Y717" s="315">
        <v>100</v>
      </c>
    </row>
    <row r="718" spans="1:25" x14ac:dyDescent="0.25">
      <c r="A718" s="315" t="s">
        <v>506</v>
      </c>
      <c r="B718" s="315" t="s">
        <v>396</v>
      </c>
      <c r="D718" s="315" t="s">
        <v>532</v>
      </c>
      <c r="F718" s="315">
        <v>4</v>
      </c>
      <c r="H718" s="315">
        <v>75</v>
      </c>
      <c r="J718" s="315">
        <v>0</v>
      </c>
      <c r="L718" s="315">
        <v>25</v>
      </c>
      <c r="N718" s="315">
        <v>64</v>
      </c>
      <c r="Q718" s="316"/>
      <c r="R718" s="315">
        <v>0</v>
      </c>
      <c r="S718" s="315">
        <v>0</v>
      </c>
      <c r="T718" s="315">
        <v>0</v>
      </c>
      <c r="U718" s="315">
        <v>25</v>
      </c>
      <c r="V718" s="315">
        <v>75</v>
      </c>
      <c r="W718" s="315">
        <v>75</v>
      </c>
      <c r="X718" s="315">
        <v>75</v>
      </c>
    </row>
    <row r="719" spans="1:25" x14ac:dyDescent="0.25">
      <c r="A719" s="315" t="s">
        <v>506</v>
      </c>
      <c r="B719" s="315" t="s">
        <v>398</v>
      </c>
      <c r="D719" s="315" t="s">
        <v>533</v>
      </c>
      <c r="F719" s="315">
        <v>4</v>
      </c>
      <c r="H719" s="315">
        <v>75</v>
      </c>
      <c r="J719" s="315">
        <v>0</v>
      </c>
      <c r="L719" s="315">
        <v>25</v>
      </c>
      <c r="N719" s="315">
        <v>68</v>
      </c>
      <c r="Q719" s="316"/>
      <c r="R719" s="315">
        <v>0</v>
      </c>
      <c r="S719" s="315">
        <v>0</v>
      </c>
      <c r="T719" s="315">
        <v>0</v>
      </c>
      <c r="U719" s="315">
        <v>25</v>
      </c>
      <c r="V719" s="315">
        <v>75</v>
      </c>
      <c r="W719" s="315">
        <v>75</v>
      </c>
    </row>
    <row r="720" spans="1:25" x14ac:dyDescent="0.25">
      <c r="A720" s="315" t="s">
        <v>506</v>
      </c>
      <c r="B720" s="315" t="s">
        <v>399</v>
      </c>
      <c r="D720" s="315" t="s">
        <v>534</v>
      </c>
      <c r="F720" s="315">
        <v>3</v>
      </c>
      <c r="H720" s="315">
        <v>0</v>
      </c>
      <c r="J720" s="315">
        <v>67</v>
      </c>
      <c r="L720" s="315">
        <v>33</v>
      </c>
      <c r="P720" s="315">
        <v>70</v>
      </c>
      <c r="Q720" s="316"/>
      <c r="R720" s="315">
        <v>0</v>
      </c>
      <c r="S720" s="315">
        <v>0</v>
      </c>
      <c r="T720" s="315">
        <v>0</v>
      </c>
      <c r="U720" s="315">
        <v>0</v>
      </c>
      <c r="V720" s="315">
        <v>0</v>
      </c>
    </row>
    <row r="721" spans="1:26" x14ac:dyDescent="0.25">
      <c r="A721" s="315" t="s">
        <v>506</v>
      </c>
      <c r="B721" s="315" t="s">
        <v>400</v>
      </c>
      <c r="D721" s="315" t="s">
        <v>535</v>
      </c>
      <c r="F721" s="315">
        <v>2</v>
      </c>
      <c r="H721" s="315">
        <v>0</v>
      </c>
      <c r="J721" s="315">
        <v>50</v>
      </c>
      <c r="L721" s="315">
        <v>50</v>
      </c>
      <c r="P721" s="315">
        <v>40</v>
      </c>
      <c r="Q721" s="316"/>
      <c r="R721" s="315">
        <v>0</v>
      </c>
      <c r="S721" s="315">
        <v>0</v>
      </c>
      <c r="T721" s="315">
        <v>0</v>
      </c>
      <c r="U721" s="315">
        <v>0</v>
      </c>
    </row>
    <row r="722" spans="1:26" x14ac:dyDescent="0.25">
      <c r="A722" s="315"/>
      <c r="Q722" s="316"/>
    </row>
    <row r="723" spans="1:26" x14ac:dyDescent="0.25">
      <c r="A723" s="322" t="s">
        <v>416</v>
      </c>
      <c r="B723" s="323" t="s">
        <v>529</v>
      </c>
      <c r="C723" s="323"/>
      <c r="D723" s="323" t="s">
        <v>397</v>
      </c>
      <c r="E723" s="323"/>
      <c r="F723" s="323">
        <v>22.000000000000004</v>
      </c>
      <c r="G723" s="323"/>
      <c r="H723" s="323">
        <v>77</v>
      </c>
      <c r="I723" s="323"/>
      <c r="J723" s="323">
        <v>18</v>
      </c>
      <c r="K723" s="323"/>
      <c r="L723" s="323">
        <v>5</v>
      </c>
      <c r="M723" s="323"/>
      <c r="N723" s="323">
        <v>55.999999999999993</v>
      </c>
      <c r="O723" s="323"/>
      <c r="P723" s="323">
        <v>20</v>
      </c>
      <c r="Q723" s="324"/>
      <c r="R723" s="323">
        <v>0</v>
      </c>
      <c r="S723" s="323">
        <v>14</v>
      </c>
      <c r="T723" s="323">
        <v>22.999999999999996</v>
      </c>
      <c r="U723" s="323">
        <v>55</v>
      </c>
      <c r="V723" s="323">
        <v>68</v>
      </c>
      <c r="W723" s="323">
        <v>73</v>
      </c>
      <c r="X723" s="323">
        <v>73</v>
      </c>
      <c r="Y723" s="323">
        <v>77</v>
      </c>
      <c r="Z723" s="325"/>
    </row>
    <row r="724" spans="1:26" x14ac:dyDescent="0.25">
      <c r="A724" s="323"/>
      <c r="B724" s="323" t="s">
        <v>530</v>
      </c>
      <c r="C724" s="323"/>
      <c r="D724" s="323" t="s">
        <v>397</v>
      </c>
      <c r="E724" s="323"/>
      <c r="F724" s="323">
        <v>25</v>
      </c>
      <c r="G724" s="323"/>
      <c r="H724" s="323">
        <v>72</v>
      </c>
      <c r="I724" s="323"/>
      <c r="J724" s="323">
        <v>24</v>
      </c>
      <c r="K724" s="323"/>
      <c r="L724" s="323">
        <v>4</v>
      </c>
      <c r="M724" s="323"/>
      <c r="N724" s="323">
        <v>72</v>
      </c>
      <c r="O724" s="323"/>
      <c r="P724" s="323">
        <v>25</v>
      </c>
      <c r="Q724" s="324"/>
      <c r="R724" s="323">
        <v>4</v>
      </c>
      <c r="S724" s="323">
        <v>8</v>
      </c>
      <c r="T724" s="323">
        <v>12</v>
      </c>
      <c r="U724" s="323">
        <v>16</v>
      </c>
      <c r="V724" s="323">
        <v>48</v>
      </c>
      <c r="W724" s="323">
        <v>55.999999999999993</v>
      </c>
      <c r="X724" s="323">
        <v>60</v>
      </c>
      <c r="Y724" s="323">
        <v>72</v>
      </c>
      <c r="Z724" s="325"/>
    </row>
    <row r="725" spans="1:26" x14ac:dyDescent="0.25">
      <c r="A725" s="323"/>
      <c r="B725" s="323" t="s">
        <v>531</v>
      </c>
      <c r="C725" s="323"/>
      <c r="D725" s="323" t="s">
        <v>397</v>
      </c>
      <c r="E725" s="323"/>
      <c r="F725" s="323">
        <v>22.000000000000004</v>
      </c>
      <c r="G725" s="323"/>
      <c r="H725" s="323">
        <v>73</v>
      </c>
      <c r="I725" s="323"/>
      <c r="J725" s="323">
        <v>22.999999999999996</v>
      </c>
      <c r="K725" s="323"/>
      <c r="L725" s="323">
        <v>5</v>
      </c>
      <c r="M725" s="323"/>
      <c r="N725" s="323">
        <v>52</v>
      </c>
      <c r="O725" s="323"/>
      <c r="P725" s="323">
        <v>45</v>
      </c>
      <c r="Q725" s="324"/>
      <c r="R725" s="323">
        <v>0</v>
      </c>
      <c r="S725" s="323">
        <v>9</v>
      </c>
      <c r="T725" s="323">
        <v>22.999999999999996</v>
      </c>
      <c r="U725" s="323">
        <v>55</v>
      </c>
      <c r="V725" s="323">
        <v>64</v>
      </c>
      <c r="W725" s="323">
        <v>68</v>
      </c>
      <c r="X725" s="323">
        <v>68</v>
      </c>
      <c r="Y725" s="323">
        <v>73</v>
      </c>
      <c r="Z725" s="325"/>
    </row>
    <row r="726" spans="1:26" x14ac:dyDescent="0.25">
      <c r="A726" s="323"/>
      <c r="B726" s="323" t="s">
        <v>410</v>
      </c>
      <c r="C726" s="323"/>
      <c r="D726" s="323" t="s">
        <v>397</v>
      </c>
      <c r="E726" s="323"/>
      <c r="F726" s="323">
        <v>32</v>
      </c>
      <c r="G726" s="323"/>
      <c r="H726" s="323">
        <v>78</v>
      </c>
      <c r="I726" s="323"/>
      <c r="J726" s="323">
        <v>19</v>
      </c>
      <c r="K726" s="323"/>
      <c r="L726" s="323">
        <v>3</v>
      </c>
      <c r="M726" s="323"/>
      <c r="N726" s="323">
        <v>55.999999999999993</v>
      </c>
      <c r="O726" s="323"/>
      <c r="P726" s="323">
        <v>21</v>
      </c>
      <c r="Q726" s="324"/>
      <c r="R726" s="323">
        <v>0</v>
      </c>
      <c r="S726" s="323">
        <v>13</v>
      </c>
      <c r="T726" s="323">
        <v>16</v>
      </c>
      <c r="U726" s="323">
        <v>44.000000000000007</v>
      </c>
      <c r="V726" s="323">
        <v>59</v>
      </c>
      <c r="W726" s="323">
        <v>69</v>
      </c>
      <c r="X726" s="323">
        <v>78</v>
      </c>
      <c r="Y726" s="323">
        <v>78</v>
      </c>
      <c r="Z726" s="325"/>
    </row>
    <row r="727" spans="1:26" x14ac:dyDescent="0.25">
      <c r="A727" s="323"/>
      <c r="B727" s="323" t="s">
        <v>396</v>
      </c>
      <c r="C727" s="323"/>
      <c r="D727" s="323" t="s">
        <v>532</v>
      </c>
      <c r="E727" s="323"/>
      <c r="F727" s="323">
        <v>29</v>
      </c>
      <c r="G727" s="323"/>
      <c r="H727" s="323">
        <v>62</v>
      </c>
      <c r="I727" s="323"/>
      <c r="J727" s="323">
        <v>27.999999999999996</v>
      </c>
      <c r="K727" s="323"/>
      <c r="L727" s="323">
        <v>10</v>
      </c>
      <c r="M727" s="323"/>
      <c r="N727" s="323">
        <v>54.000000000000007</v>
      </c>
      <c r="O727" s="323"/>
      <c r="P727" s="323">
        <v>16</v>
      </c>
      <c r="Q727" s="324"/>
      <c r="R727" s="323">
        <v>0</v>
      </c>
      <c r="S727" s="323">
        <v>0</v>
      </c>
      <c r="T727" s="323">
        <v>17</v>
      </c>
      <c r="U727" s="323">
        <v>40.999999999999993</v>
      </c>
      <c r="V727" s="323">
        <v>52</v>
      </c>
      <c r="W727" s="323">
        <v>55</v>
      </c>
      <c r="X727" s="323">
        <v>62</v>
      </c>
      <c r="Y727" s="323"/>
    </row>
    <row r="728" spans="1:26" x14ac:dyDescent="0.25">
      <c r="A728" s="323"/>
      <c r="B728" s="323" t="s">
        <v>398</v>
      </c>
      <c r="C728" s="323"/>
      <c r="D728" s="323" t="s">
        <v>533</v>
      </c>
      <c r="E728" s="323"/>
      <c r="F728" s="323">
        <v>27.999999999999996</v>
      </c>
      <c r="G728" s="323"/>
      <c r="H728" s="323">
        <v>45.999999999999993</v>
      </c>
      <c r="I728" s="323"/>
      <c r="J728" s="323">
        <v>39</v>
      </c>
      <c r="K728" s="323"/>
      <c r="L728" s="323">
        <v>14</v>
      </c>
      <c r="M728" s="323"/>
      <c r="N728" s="323">
        <v>68</v>
      </c>
      <c r="O728" s="323"/>
      <c r="P728" s="323">
        <v>25</v>
      </c>
      <c r="Q728" s="324"/>
      <c r="R728" s="323">
        <v>0</v>
      </c>
      <c r="S728" s="323">
        <v>0</v>
      </c>
      <c r="T728" s="323">
        <v>7</v>
      </c>
      <c r="U728" s="323">
        <v>21</v>
      </c>
      <c r="V728" s="323">
        <v>43</v>
      </c>
      <c r="W728" s="323">
        <v>45.999999999999993</v>
      </c>
      <c r="X728" s="323"/>
      <c r="Y728" s="323"/>
    </row>
    <row r="729" spans="1:26" x14ac:dyDescent="0.25">
      <c r="A729" s="323"/>
      <c r="B729" s="323" t="s">
        <v>399</v>
      </c>
      <c r="C729" s="323"/>
      <c r="D729" s="323" t="s">
        <v>534</v>
      </c>
      <c r="E729" s="323"/>
      <c r="F729" s="323">
        <v>25</v>
      </c>
      <c r="G729" s="323"/>
      <c r="H729" s="323">
        <v>52</v>
      </c>
      <c r="I729" s="323"/>
      <c r="J729" s="323">
        <v>20</v>
      </c>
      <c r="K729" s="323"/>
      <c r="L729" s="323">
        <v>27.999999999999996</v>
      </c>
      <c r="M729" s="323"/>
      <c r="N729" s="323">
        <v>50</v>
      </c>
      <c r="O729" s="323"/>
      <c r="P729" s="323">
        <v>59</v>
      </c>
      <c r="Q729" s="324"/>
      <c r="R729" s="323">
        <v>0</v>
      </c>
      <c r="S729" s="323">
        <v>4</v>
      </c>
      <c r="T729" s="323">
        <v>24</v>
      </c>
      <c r="U729" s="323">
        <v>44.000000000000007</v>
      </c>
      <c r="V729" s="323">
        <v>52</v>
      </c>
      <c r="W729" s="323"/>
      <c r="X729" s="323"/>
      <c r="Y729" s="323"/>
    </row>
    <row r="730" spans="1:26" x14ac:dyDescent="0.25">
      <c r="A730" s="323"/>
      <c r="B730" s="323" t="s">
        <v>400</v>
      </c>
      <c r="C730" s="323"/>
      <c r="D730" s="323" t="s">
        <v>535</v>
      </c>
      <c r="E730" s="323"/>
      <c r="F730" s="323">
        <v>21</v>
      </c>
      <c r="G730" s="323"/>
      <c r="H730" s="323">
        <v>43</v>
      </c>
      <c r="I730" s="323"/>
      <c r="J730" s="323">
        <v>29</v>
      </c>
      <c r="K730" s="323"/>
      <c r="L730" s="323">
        <v>29</v>
      </c>
      <c r="M730" s="323"/>
      <c r="N730" s="323">
        <v>52</v>
      </c>
      <c r="O730" s="323"/>
      <c r="P730" s="323">
        <v>22.999999999999996</v>
      </c>
      <c r="Q730" s="324"/>
      <c r="R730" s="323">
        <v>0</v>
      </c>
      <c r="S730" s="323">
        <v>10</v>
      </c>
      <c r="T730" s="323">
        <v>19</v>
      </c>
      <c r="U730" s="323">
        <v>43</v>
      </c>
      <c r="V730" s="323"/>
      <c r="W730" s="323"/>
      <c r="X730" s="323"/>
      <c r="Y730" s="323"/>
    </row>
    <row r="731" spans="1:26" x14ac:dyDescent="0.25">
      <c r="A731" s="323"/>
      <c r="B731" s="323" t="s">
        <v>401</v>
      </c>
      <c r="C731" s="323"/>
      <c r="D731" s="323" t="s">
        <v>402</v>
      </c>
      <c r="E731" s="323"/>
      <c r="F731" s="323">
        <v>30</v>
      </c>
      <c r="G731" s="323"/>
      <c r="H731" s="323">
        <v>7</v>
      </c>
      <c r="I731" s="323"/>
      <c r="J731" s="323">
        <v>17</v>
      </c>
      <c r="K731" s="323"/>
      <c r="L731" s="323">
        <v>77</v>
      </c>
      <c r="M731" s="323"/>
      <c r="N731" s="323">
        <v>45.999999999999993</v>
      </c>
      <c r="O731" s="323"/>
      <c r="P731" s="323">
        <v>27.999999999999996</v>
      </c>
      <c r="Q731" s="324"/>
      <c r="R731" s="323">
        <v>0</v>
      </c>
      <c r="S731" s="323">
        <v>0</v>
      </c>
      <c r="T731" s="323">
        <v>7</v>
      </c>
      <c r="U731" s="323"/>
      <c r="V731" s="323"/>
      <c r="W731" s="323"/>
      <c r="X731" s="323"/>
      <c r="Y731" s="323"/>
    </row>
    <row r="732" spans="1:26" x14ac:dyDescent="0.25">
      <c r="A732" s="323"/>
      <c r="B732" s="323" t="s">
        <v>403</v>
      </c>
      <c r="C732" s="323"/>
      <c r="D732" s="323" t="s">
        <v>404</v>
      </c>
      <c r="E732" s="323"/>
      <c r="F732" s="323">
        <v>38</v>
      </c>
      <c r="G732" s="323"/>
      <c r="H732" s="323">
        <v>3</v>
      </c>
      <c r="I732" s="323"/>
      <c r="J732" s="323">
        <v>21</v>
      </c>
      <c r="K732" s="323"/>
      <c r="L732" s="323">
        <v>76</v>
      </c>
      <c r="M732" s="323"/>
      <c r="N732" s="323">
        <v>36</v>
      </c>
      <c r="O732" s="323"/>
      <c r="P732" s="323">
        <v>14</v>
      </c>
      <c r="Q732" s="324"/>
      <c r="R732" s="323">
        <v>0</v>
      </c>
      <c r="S732" s="323">
        <v>3</v>
      </c>
      <c r="T732" s="323"/>
      <c r="U732" s="323"/>
      <c r="V732" s="323"/>
      <c r="W732" s="323"/>
      <c r="X732" s="323"/>
      <c r="Y732" s="323"/>
    </row>
    <row r="733" spans="1:26" x14ac:dyDescent="0.25">
      <c r="A733" s="323"/>
      <c r="B733" s="323" t="s">
        <v>405</v>
      </c>
      <c r="C733" s="323"/>
      <c r="D733" s="323" t="s">
        <v>406</v>
      </c>
      <c r="E733" s="323"/>
      <c r="F733" s="323">
        <v>29</v>
      </c>
      <c r="G733" s="323"/>
      <c r="H733" s="323">
        <v>0</v>
      </c>
      <c r="I733" s="323"/>
      <c r="J733" s="323">
        <v>14</v>
      </c>
      <c r="K733" s="323"/>
      <c r="L733" s="323">
        <v>86</v>
      </c>
      <c r="M733" s="323"/>
      <c r="N733" s="323"/>
      <c r="O733" s="323"/>
      <c r="P733" s="323">
        <v>13</v>
      </c>
      <c r="Q733" s="324"/>
      <c r="R733" s="323">
        <v>0</v>
      </c>
      <c r="S733" s="323"/>
      <c r="T733" s="323"/>
      <c r="U733" s="323"/>
      <c r="V733" s="323"/>
      <c r="W733" s="323"/>
      <c r="X733" s="323"/>
      <c r="Y733" s="323"/>
    </row>
    <row r="734" spans="1:26" x14ac:dyDescent="0.25">
      <c r="A734" s="323"/>
      <c r="B734" s="323" t="s">
        <v>407</v>
      </c>
      <c r="C734" s="323"/>
      <c r="D734" s="323" t="s">
        <v>408</v>
      </c>
      <c r="E734" s="323"/>
      <c r="F734" s="323">
        <v>25</v>
      </c>
      <c r="G734" s="323"/>
      <c r="H734" s="323">
        <v>0</v>
      </c>
      <c r="I734" s="323"/>
      <c r="J734" s="323">
        <v>4</v>
      </c>
      <c r="K734" s="323"/>
      <c r="L734" s="323">
        <v>96</v>
      </c>
      <c r="M734" s="323"/>
      <c r="N734" s="323"/>
      <c r="O734" s="323"/>
      <c r="P734" s="323">
        <v>8</v>
      </c>
      <c r="Q734" s="324"/>
      <c r="R734" s="323"/>
      <c r="S734" s="323"/>
      <c r="T734" s="323"/>
      <c r="U734" s="323"/>
      <c r="V734" s="323"/>
      <c r="W734" s="323"/>
      <c r="X734" s="323"/>
      <c r="Y734" s="323"/>
    </row>
    <row r="735" spans="1:26" x14ac:dyDescent="0.25">
      <c r="A735" s="315"/>
      <c r="Q735" s="316"/>
    </row>
    <row r="736" spans="1:26" ht="14.5" x14ac:dyDescent="0.35">
      <c r="A736" s="321" t="s">
        <v>25</v>
      </c>
      <c r="Q736" s="316"/>
    </row>
    <row r="737" spans="1:26" x14ac:dyDescent="0.25">
      <c r="A737" s="315" t="s">
        <v>25</v>
      </c>
      <c r="B737" s="315" t="s">
        <v>529</v>
      </c>
      <c r="D737" s="315" t="s">
        <v>397</v>
      </c>
      <c r="F737" s="315">
        <v>2</v>
      </c>
      <c r="H737" s="315">
        <v>50</v>
      </c>
      <c r="J737" s="315">
        <v>0</v>
      </c>
      <c r="L737" s="315">
        <v>50</v>
      </c>
      <c r="N737" s="315">
        <v>72</v>
      </c>
      <c r="Q737" s="316"/>
      <c r="R737" s="315">
        <v>0</v>
      </c>
      <c r="S737" s="315">
        <v>0</v>
      </c>
      <c r="T737" s="315">
        <v>0</v>
      </c>
      <c r="U737" s="315">
        <v>0</v>
      </c>
      <c r="V737" s="315">
        <v>50</v>
      </c>
      <c r="W737" s="315">
        <v>50</v>
      </c>
      <c r="X737" s="315">
        <v>50</v>
      </c>
      <c r="Y737" s="315">
        <v>50</v>
      </c>
    </row>
    <row r="738" spans="1:26" x14ac:dyDescent="0.25">
      <c r="A738" s="315" t="s">
        <v>25</v>
      </c>
      <c r="B738" s="315" t="s">
        <v>530</v>
      </c>
      <c r="D738" s="315" t="s">
        <v>397</v>
      </c>
      <c r="F738" s="315">
        <v>4</v>
      </c>
      <c r="H738" s="315">
        <v>100</v>
      </c>
      <c r="J738" s="315">
        <v>0</v>
      </c>
      <c r="L738" s="315">
        <v>0</v>
      </c>
      <c r="N738" s="315">
        <v>74</v>
      </c>
      <c r="Q738" s="316"/>
      <c r="R738" s="315">
        <v>0</v>
      </c>
      <c r="S738" s="315">
        <v>0</v>
      </c>
      <c r="T738" s="315">
        <v>0</v>
      </c>
      <c r="U738" s="315">
        <v>0</v>
      </c>
      <c r="V738" s="315">
        <v>50</v>
      </c>
      <c r="W738" s="315">
        <v>100</v>
      </c>
      <c r="X738" s="315">
        <v>100</v>
      </c>
      <c r="Y738" s="315">
        <v>100</v>
      </c>
    </row>
    <row r="739" spans="1:26" x14ac:dyDescent="0.25">
      <c r="A739" s="315" t="s">
        <v>25</v>
      </c>
      <c r="B739" s="315" t="s">
        <v>531</v>
      </c>
      <c r="D739" s="315" t="s">
        <v>397</v>
      </c>
      <c r="F739" s="315">
        <v>1</v>
      </c>
      <c r="H739" s="315">
        <v>0</v>
      </c>
      <c r="J739" s="315">
        <v>0</v>
      </c>
      <c r="L739" s="315">
        <v>100</v>
      </c>
      <c r="Q739" s="316"/>
      <c r="R739" s="315">
        <v>0</v>
      </c>
      <c r="S739" s="315">
        <v>0</v>
      </c>
      <c r="T739" s="315">
        <v>0</v>
      </c>
      <c r="U739" s="315">
        <v>0</v>
      </c>
      <c r="V739" s="315">
        <v>0</v>
      </c>
      <c r="W739" s="315">
        <v>0</v>
      </c>
      <c r="X739" s="315">
        <v>0</v>
      </c>
      <c r="Y739" s="315">
        <v>0</v>
      </c>
    </row>
    <row r="740" spans="1:26" x14ac:dyDescent="0.25">
      <c r="A740" s="315" t="s">
        <v>25</v>
      </c>
      <c r="B740" s="315" t="s">
        <v>410</v>
      </c>
      <c r="D740" s="315" t="s">
        <v>397</v>
      </c>
      <c r="F740" s="315">
        <v>1</v>
      </c>
      <c r="H740" s="315">
        <v>0</v>
      </c>
      <c r="J740" s="315">
        <v>100</v>
      </c>
      <c r="L740" s="315">
        <v>0</v>
      </c>
      <c r="P740" s="315">
        <v>4</v>
      </c>
      <c r="Q740" s="316"/>
      <c r="R740" s="315">
        <v>0</v>
      </c>
      <c r="S740" s="315">
        <v>0</v>
      </c>
      <c r="T740" s="315">
        <v>0</v>
      </c>
      <c r="U740" s="315">
        <v>0</v>
      </c>
      <c r="V740" s="315">
        <v>0</v>
      </c>
      <c r="W740" s="315">
        <v>0</v>
      </c>
      <c r="X740" s="315">
        <v>0</v>
      </c>
      <c r="Y740" s="315">
        <v>0</v>
      </c>
    </row>
    <row r="741" spans="1:26" x14ac:dyDescent="0.25">
      <c r="A741" s="315" t="s">
        <v>25</v>
      </c>
      <c r="B741" s="315" t="s">
        <v>398</v>
      </c>
      <c r="D741" s="315" t="s">
        <v>533</v>
      </c>
      <c r="F741" s="315">
        <v>4</v>
      </c>
      <c r="H741" s="315">
        <v>0</v>
      </c>
      <c r="J741" s="315">
        <v>25</v>
      </c>
      <c r="L741" s="315">
        <v>75</v>
      </c>
      <c r="P741" s="315">
        <v>55.999999999999993</v>
      </c>
      <c r="Q741" s="316"/>
      <c r="R741" s="315">
        <v>0</v>
      </c>
      <c r="S741" s="315">
        <v>0</v>
      </c>
      <c r="T741" s="315">
        <v>0</v>
      </c>
      <c r="U741" s="315">
        <v>0</v>
      </c>
      <c r="V741" s="315">
        <v>0</v>
      </c>
      <c r="W741" s="315">
        <v>0</v>
      </c>
    </row>
    <row r="742" spans="1:26" x14ac:dyDescent="0.25">
      <c r="A742" s="315" t="s">
        <v>25</v>
      </c>
      <c r="B742" s="315" t="s">
        <v>399</v>
      </c>
      <c r="D742" s="315" t="s">
        <v>534</v>
      </c>
      <c r="F742" s="315">
        <v>4</v>
      </c>
      <c r="H742" s="315">
        <v>0</v>
      </c>
      <c r="J742" s="315">
        <v>75</v>
      </c>
      <c r="L742" s="315">
        <v>25</v>
      </c>
      <c r="P742" s="315">
        <v>13</v>
      </c>
      <c r="Q742" s="316"/>
      <c r="R742" s="315">
        <v>0</v>
      </c>
      <c r="S742" s="315">
        <v>0</v>
      </c>
      <c r="T742" s="315">
        <v>0</v>
      </c>
      <c r="U742" s="315">
        <v>0</v>
      </c>
      <c r="V742" s="315">
        <v>0</v>
      </c>
    </row>
    <row r="743" spans="1:26" x14ac:dyDescent="0.25">
      <c r="A743" s="315" t="s">
        <v>25</v>
      </c>
      <c r="B743" s="315" t="s">
        <v>400</v>
      </c>
      <c r="D743" s="315" t="s">
        <v>535</v>
      </c>
      <c r="F743" s="315">
        <v>5</v>
      </c>
      <c r="H743" s="315">
        <v>0</v>
      </c>
      <c r="J743" s="315">
        <v>20</v>
      </c>
      <c r="L743" s="315">
        <v>80</v>
      </c>
      <c r="P743" s="315">
        <v>55.999999999999993</v>
      </c>
      <c r="Q743" s="316"/>
      <c r="R743" s="315">
        <v>0</v>
      </c>
      <c r="S743" s="315">
        <v>0</v>
      </c>
      <c r="T743" s="315">
        <v>0</v>
      </c>
      <c r="U743" s="315">
        <v>0</v>
      </c>
    </row>
    <row r="744" spans="1:26" x14ac:dyDescent="0.25">
      <c r="A744" s="315" t="s">
        <v>25</v>
      </c>
      <c r="B744" s="315" t="s">
        <v>401</v>
      </c>
      <c r="D744" s="315" t="s">
        <v>402</v>
      </c>
      <c r="F744" s="315">
        <v>3</v>
      </c>
      <c r="H744" s="315">
        <v>0</v>
      </c>
      <c r="J744" s="315">
        <v>0</v>
      </c>
      <c r="L744" s="315">
        <v>100</v>
      </c>
      <c r="Q744" s="316"/>
      <c r="R744" s="315">
        <v>0</v>
      </c>
      <c r="S744" s="315">
        <v>0</v>
      </c>
      <c r="T744" s="315">
        <v>0</v>
      </c>
    </row>
    <row r="745" spans="1:26" x14ac:dyDescent="0.25">
      <c r="A745" s="315" t="s">
        <v>25</v>
      </c>
      <c r="B745" s="315" t="s">
        <v>403</v>
      </c>
      <c r="D745" s="315" t="s">
        <v>404</v>
      </c>
      <c r="F745" s="315">
        <v>3</v>
      </c>
      <c r="H745" s="315">
        <v>0</v>
      </c>
      <c r="J745" s="315">
        <v>0</v>
      </c>
      <c r="L745" s="315">
        <v>100</v>
      </c>
      <c r="Q745" s="316"/>
      <c r="R745" s="315">
        <v>0</v>
      </c>
      <c r="S745" s="315">
        <v>0</v>
      </c>
    </row>
    <row r="746" spans="1:26" x14ac:dyDescent="0.25">
      <c r="A746" s="315" t="s">
        <v>25</v>
      </c>
      <c r="B746" s="315" t="s">
        <v>405</v>
      </c>
      <c r="D746" s="315" t="s">
        <v>406</v>
      </c>
      <c r="F746" s="315">
        <v>3</v>
      </c>
      <c r="H746" s="315">
        <v>0</v>
      </c>
      <c r="J746" s="315">
        <v>33</v>
      </c>
      <c r="L746" s="315">
        <v>67</v>
      </c>
      <c r="P746" s="315">
        <v>20</v>
      </c>
      <c r="Q746" s="316"/>
      <c r="R746" s="315">
        <v>0</v>
      </c>
    </row>
    <row r="747" spans="1:26" x14ac:dyDescent="0.25">
      <c r="A747" s="315"/>
      <c r="Q747" s="316"/>
    </row>
    <row r="748" spans="1:26" x14ac:dyDescent="0.25">
      <c r="A748" s="315" t="s">
        <v>559</v>
      </c>
      <c r="B748" s="315" t="s">
        <v>410</v>
      </c>
      <c r="D748" s="315" t="s">
        <v>397</v>
      </c>
      <c r="F748" s="315">
        <v>1</v>
      </c>
      <c r="H748" s="315">
        <v>100</v>
      </c>
      <c r="J748" s="315">
        <v>0</v>
      </c>
      <c r="L748" s="315">
        <v>0</v>
      </c>
      <c r="N748" s="315">
        <v>88.000000000000014</v>
      </c>
      <c r="Q748" s="316"/>
      <c r="R748" s="315">
        <v>0</v>
      </c>
      <c r="S748" s="315">
        <v>0</v>
      </c>
      <c r="T748" s="315">
        <v>0</v>
      </c>
      <c r="U748" s="315">
        <v>0</v>
      </c>
      <c r="V748" s="315">
        <v>0</v>
      </c>
      <c r="W748" s="315">
        <v>0</v>
      </c>
      <c r="X748" s="315">
        <v>100</v>
      </c>
      <c r="Y748" s="315">
        <v>100</v>
      </c>
    </row>
    <row r="749" spans="1:26" x14ac:dyDescent="0.25">
      <c r="A749" s="315" t="s">
        <v>559</v>
      </c>
      <c r="B749" s="315" t="s">
        <v>400</v>
      </c>
      <c r="D749" s="315" t="s">
        <v>535</v>
      </c>
      <c r="F749" s="315">
        <v>1</v>
      </c>
      <c r="H749" s="315">
        <v>0</v>
      </c>
      <c r="J749" s="315">
        <v>0</v>
      </c>
      <c r="L749" s="315">
        <v>100</v>
      </c>
      <c r="Q749" s="316"/>
      <c r="R749" s="315">
        <v>0</v>
      </c>
      <c r="S749" s="315">
        <v>0</v>
      </c>
      <c r="T749" s="315">
        <v>0</v>
      </c>
      <c r="U749" s="315">
        <v>0</v>
      </c>
    </row>
    <row r="750" spans="1:26" x14ac:dyDescent="0.25">
      <c r="A750" s="315"/>
      <c r="Q750" s="316"/>
    </row>
    <row r="751" spans="1:26" x14ac:dyDescent="0.25">
      <c r="A751" s="322" t="s">
        <v>416</v>
      </c>
      <c r="B751" s="323" t="s">
        <v>529</v>
      </c>
      <c r="C751" s="323"/>
      <c r="D751" s="323" t="s">
        <v>397</v>
      </c>
      <c r="E751" s="323"/>
      <c r="F751" s="323">
        <v>2</v>
      </c>
      <c r="G751" s="323"/>
      <c r="H751" s="323">
        <v>50</v>
      </c>
      <c r="I751" s="323"/>
      <c r="J751" s="323">
        <v>0</v>
      </c>
      <c r="K751" s="323"/>
      <c r="L751" s="323">
        <v>50</v>
      </c>
      <c r="M751" s="323"/>
      <c r="N751" s="323">
        <v>72</v>
      </c>
      <c r="O751" s="323"/>
      <c r="P751" s="323"/>
      <c r="Q751" s="324"/>
      <c r="R751" s="323">
        <v>0</v>
      </c>
      <c r="S751" s="323">
        <v>0</v>
      </c>
      <c r="T751" s="323">
        <v>0</v>
      </c>
      <c r="U751" s="323">
        <v>0</v>
      </c>
      <c r="V751" s="323">
        <v>50</v>
      </c>
      <c r="W751" s="323">
        <v>50</v>
      </c>
      <c r="X751" s="323">
        <v>50</v>
      </c>
      <c r="Y751" s="323">
        <v>50</v>
      </c>
      <c r="Z751" s="325"/>
    </row>
    <row r="752" spans="1:26" x14ac:dyDescent="0.25">
      <c r="A752" s="323"/>
      <c r="B752" s="323" t="s">
        <v>530</v>
      </c>
      <c r="C752" s="323"/>
      <c r="D752" s="323" t="s">
        <v>397</v>
      </c>
      <c r="E752" s="323"/>
      <c r="F752" s="323">
        <v>4</v>
      </c>
      <c r="G752" s="323"/>
      <c r="H752" s="323">
        <v>100</v>
      </c>
      <c r="I752" s="323"/>
      <c r="J752" s="323">
        <v>0</v>
      </c>
      <c r="K752" s="323"/>
      <c r="L752" s="323">
        <v>0</v>
      </c>
      <c r="M752" s="323"/>
      <c r="N752" s="323">
        <v>74</v>
      </c>
      <c r="O752" s="323"/>
      <c r="P752" s="323"/>
      <c r="Q752" s="324"/>
      <c r="R752" s="323">
        <v>0</v>
      </c>
      <c r="S752" s="323">
        <v>0</v>
      </c>
      <c r="T752" s="323">
        <v>0</v>
      </c>
      <c r="U752" s="323">
        <v>0</v>
      </c>
      <c r="V752" s="323">
        <v>50</v>
      </c>
      <c r="W752" s="323">
        <v>100</v>
      </c>
      <c r="X752" s="323">
        <v>100</v>
      </c>
      <c r="Y752" s="323">
        <v>100</v>
      </c>
      <c r="Z752" s="325"/>
    </row>
    <row r="753" spans="1:26" x14ac:dyDescent="0.25">
      <c r="A753" s="323"/>
      <c r="B753" s="323" t="s">
        <v>531</v>
      </c>
      <c r="C753" s="323"/>
      <c r="D753" s="323" t="s">
        <v>397</v>
      </c>
      <c r="E753" s="323"/>
      <c r="F753" s="323">
        <v>1</v>
      </c>
      <c r="G753" s="323"/>
      <c r="H753" s="323">
        <v>0</v>
      </c>
      <c r="I753" s="323"/>
      <c r="J753" s="323">
        <v>0</v>
      </c>
      <c r="K753" s="323"/>
      <c r="L753" s="323">
        <v>100</v>
      </c>
      <c r="M753" s="323"/>
      <c r="N753" s="323"/>
      <c r="O753" s="323"/>
      <c r="P753" s="323"/>
      <c r="Q753" s="324"/>
      <c r="R753" s="323">
        <v>0</v>
      </c>
      <c r="S753" s="323">
        <v>0</v>
      </c>
      <c r="T753" s="323">
        <v>0</v>
      </c>
      <c r="U753" s="323">
        <v>0</v>
      </c>
      <c r="V753" s="323">
        <v>0</v>
      </c>
      <c r="W753" s="323">
        <v>0</v>
      </c>
      <c r="X753" s="323">
        <v>0</v>
      </c>
      <c r="Y753" s="323">
        <v>0</v>
      </c>
      <c r="Z753" s="325"/>
    </row>
    <row r="754" spans="1:26" x14ac:dyDescent="0.25">
      <c r="A754" s="323"/>
      <c r="B754" s="323" t="s">
        <v>410</v>
      </c>
      <c r="C754" s="323"/>
      <c r="D754" s="323" t="s">
        <v>397</v>
      </c>
      <c r="E754" s="323"/>
      <c r="F754" s="323">
        <v>2</v>
      </c>
      <c r="G754" s="323"/>
      <c r="H754" s="323">
        <v>50</v>
      </c>
      <c r="I754" s="323"/>
      <c r="J754" s="323">
        <v>50</v>
      </c>
      <c r="K754" s="323"/>
      <c r="L754" s="323">
        <v>0</v>
      </c>
      <c r="M754" s="323"/>
      <c r="N754" s="323">
        <v>88.000000000000014</v>
      </c>
      <c r="O754" s="323"/>
      <c r="P754" s="323">
        <v>4</v>
      </c>
      <c r="Q754" s="324"/>
      <c r="R754" s="323">
        <v>0</v>
      </c>
      <c r="S754" s="323">
        <v>0</v>
      </c>
      <c r="T754" s="323">
        <v>0</v>
      </c>
      <c r="U754" s="323">
        <v>0</v>
      </c>
      <c r="V754" s="323">
        <v>0</v>
      </c>
      <c r="W754" s="323">
        <v>0</v>
      </c>
      <c r="X754" s="323">
        <v>50</v>
      </c>
      <c r="Y754" s="323">
        <v>50</v>
      </c>
      <c r="Z754" s="325"/>
    </row>
    <row r="755" spans="1:26" x14ac:dyDescent="0.25">
      <c r="A755" s="323"/>
      <c r="B755" s="323" t="s">
        <v>398</v>
      </c>
      <c r="C755" s="323"/>
      <c r="D755" s="323" t="s">
        <v>533</v>
      </c>
      <c r="E755" s="323"/>
      <c r="F755" s="323">
        <v>4</v>
      </c>
      <c r="G755" s="323"/>
      <c r="H755" s="323">
        <v>0</v>
      </c>
      <c r="I755" s="323"/>
      <c r="J755" s="323">
        <v>25</v>
      </c>
      <c r="K755" s="323"/>
      <c r="L755" s="323">
        <v>75</v>
      </c>
      <c r="M755" s="323"/>
      <c r="N755" s="323"/>
      <c r="O755" s="323"/>
      <c r="P755" s="323">
        <v>55.999999999999993</v>
      </c>
      <c r="Q755" s="324"/>
      <c r="R755" s="323">
        <v>0</v>
      </c>
      <c r="S755" s="323">
        <v>0</v>
      </c>
      <c r="T755" s="323">
        <v>0</v>
      </c>
      <c r="U755" s="323">
        <v>0</v>
      </c>
      <c r="V755" s="323">
        <v>0</v>
      </c>
      <c r="W755" s="323">
        <v>0</v>
      </c>
      <c r="X755" s="323"/>
      <c r="Y755" s="323"/>
    </row>
    <row r="756" spans="1:26" x14ac:dyDescent="0.25">
      <c r="A756" s="323"/>
      <c r="B756" s="323" t="s">
        <v>399</v>
      </c>
      <c r="C756" s="323"/>
      <c r="D756" s="323" t="s">
        <v>534</v>
      </c>
      <c r="E756" s="323"/>
      <c r="F756" s="323">
        <v>4</v>
      </c>
      <c r="G756" s="323"/>
      <c r="H756" s="323">
        <v>0</v>
      </c>
      <c r="I756" s="323"/>
      <c r="J756" s="323">
        <v>75</v>
      </c>
      <c r="K756" s="323"/>
      <c r="L756" s="323">
        <v>25</v>
      </c>
      <c r="M756" s="323"/>
      <c r="N756" s="323"/>
      <c r="O756" s="323"/>
      <c r="P756" s="323">
        <v>13</v>
      </c>
      <c r="Q756" s="324"/>
      <c r="R756" s="323">
        <v>0</v>
      </c>
      <c r="S756" s="323">
        <v>0</v>
      </c>
      <c r="T756" s="323">
        <v>0</v>
      </c>
      <c r="U756" s="323">
        <v>0</v>
      </c>
      <c r="V756" s="323">
        <v>0</v>
      </c>
      <c r="W756" s="323"/>
      <c r="X756" s="323"/>
      <c r="Y756" s="323"/>
    </row>
    <row r="757" spans="1:26" x14ac:dyDescent="0.25">
      <c r="A757" s="323"/>
      <c r="B757" s="323" t="s">
        <v>400</v>
      </c>
      <c r="C757" s="323"/>
      <c r="D757" s="323" t="s">
        <v>535</v>
      </c>
      <c r="E757" s="323"/>
      <c r="F757" s="323">
        <v>6</v>
      </c>
      <c r="G757" s="323"/>
      <c r="H757" s="323">
        <v>0</v>
      </c>
      <c r="I757" s="323"/>
      <c r="J757" s="323">
        <v>17</v>
      </c>
      <c r="K757" s="323"/>
      <c r="L757" s="323">
        <v>83.000000000000014</v>
      </c>
      <c r="M757" s="323"/>
      <c r="N757" s="323"/>
      <c r="O757" s="323"/>
      <c r="P757" s="323">
        <v>55.999999999999993</v>
      </c>
      <c r="Q757" s="324"/>
      <c r="R757" s="323">
        <v>0</v>
      </c>
      <c r="S757" s="323">
        <v>0</v>
      </c>
      <c r="T757" s="323">
        <v>0</v>
      </c>
      <c r="U757" s="323">
        <v>0</v>
      </c>
      <c r="V757" s="323"/>
      <c r="W757" s="323"/>
      <c r="X757" s="323"/>
      <c r="Y757" s="323"/>
    </row>
    <row r="758" spans="1:26" x14ac:dyDescent="0.25">
      <c r="A758" s="323"/>
      <c r="B758" s="323" t="s">
        <v>401</v>
      </c>
      <c r="C758" s="323"/>
      <c r="D758" s="323" t="s">
        <v>402</v>
      </c>
      <c r="E758" s="323"/>
      <c r="F758" s="323">
        <v>3</v>
      </c>
      <c r="G758" s="323"/>
      <c r="H758" s="323">
        <v>0</v>
      </c>
      <c r="I758" s="323"/>
      <c r="J758" s="323">
        <v>0</v>
      </c>
      <c r="K758" s="323"/>
      <c r="L758" s="323">
        <v>100</v>
      </c>
      <c r="M758" s="323"/>
      <c r="N758" s="323"/>
      <c r="O758" s="323"/>
      <c r="P758" s="323"/>
      <c r="Q758" s="324"/>
      <c r="R758" s="323">
        <v>0</v>
      </c>
      <c r="S758" s="323">
        <v>0</v>
      </c>
      <c r="T758" s="323">
        <v>0</v>
      </c>
      <c r="U758" s="323"/>
      <c r="V758" s="323"/>
      <c r="W758" s="323"/>
      <c r="X758" s="323"/>
      <c r="Y758" s="323"/>
    </row>
    <row r="759" spans="1:26" x14ac:dyDescent="0.25">
      <c r="A759" s="323"/>
      <c r="B759" s="323" t="s">
        <v>403</v>
      </c>
      <c r="C759" s="323"/>
      <c r="D759" s="323" t="s">
        <v>404</v>
      </c>
      <c r="E759" s="323"/>
      <c r="F759" s="323">
        <v>3</v>
      </c>
      <c r="G759" s="323"/>
      <c r="H759" s="323">
        <v>0</v>
      </c>
      <c r="I759" s="323"/>
      <c r="J759" s="323">
        <v>0</v>
      </c>
      <c r="K759" s="323"/>
      <c r="L759" s="323">
        <v>100</v>
      </c>
      <c r="M759" s="323"/>
      <c r="N759" s="323"/>
      <c r="O759" s="323"/>
      <c r="P759" s="323"/>
      <c r="Q759" s="324"/>
      <c r="R759" s="323">
        <v>0</v>
      </c>
      <c r="S759" s="323">
        <v>0</v>
      </c>
      <c r="T759" s="323"/>
      <c r="U759" s="323"/>
      <c r="V759" s="323"/>
      <c r="W759" s="323"/>
      <c r="X759" s="323"/>
      <c r="Y759" s="323"/>
    </row>
    <row r="760" spans="1:26" x14ac:dyDescent="0.25">
      <c r="A760" s="323"/>
      <c r="B760" s="323" t="s">
        <v>405</v>
      </c>
      <c r="C760" s="323"/>
      <c r="D760" s="323" t="s">
        <v>406</v>
      </c>
      <c r="E760" s="323"/>
      <c r="F760" s="323">
        <v>3</v>
      </c>
      <c r="G760" s="323"/>
      <c r="H760" s="323">
        <v>0</v>
      </c>
      <c r="I760" s="323"/>
      <c r="J760" s="323">
        <v>33</v>
      </c>
      <c r="K760" s="323"/>
      <c r="L760" s="323">
        <v>67</v>
      </c>
      <c r="M760" s="323"/>
      <c r="N760" s="323"/>
      <c r="O760" s="323"/>
      <c r="P760" s="323">
        <v>20</v>
      </c>
      <c r="Q760" s="324"/>
      <c r="R760" s="323">
        <v>0</v>
      </c>
      <c r="S760" s="323"/>
      <c r="T760" s="323"/>
      <c r="U760" s="323"/>
      <c r="V760" s="323"/>
      <c r="W760" s="323"/>
      <c r="X760" s="323"/>
      <c r="Y760" s="323"/>
    </row>
    <row r="761" spans="1:26" ht="14.5" x14ac:dyDescent="0.35">
      <c r="A761" s="321"/>
      <c r="Q761" s="316"/>
    </row>
    <row r="762" spans="1:26" x14ac:dyDescent="0.25">
      <c r="A762" s="337" t="s">
        <v>510</v>
      </c>
      <c r="B762" s="326" t="s">
        <v>529</v>
      </c>
      <c r="C762" s="326"/>
      <c r="D762" s="326" t="s">
        <v>397</v>
      </c>
      <c r="E762" s="326"/>
      <c r="F762" s="326">
        <v>116</v>
      </c>
      <c r="G762" s="326"/>
      <c r="H762" s="326">
        <v>74</v>
      </c>
      <c r="I762" s="326"/>
      <c r="J762" s="326">
        <v>19</v>
      </c>
      <c r="K762" s="326"/>
      <c r="L762" s="326">
        <v>7</v>
      </c>
      <c r="M762" s="326"/>
      <c r="N762" s="326">
        <v>61</v>
      </c>
      <c r="O762" s="326"/>
      <c r="P762" s="326">
        <v>37</v>
      </c>
      <c r="Q762" s="327"/>
      <c r="R762" s="326">
        <v>0</v>
      </c>
      <c r="S762" s="326">
        <v>6</v>
      </c>
      <c r="T762" s="326">
        <v>18</v>
      </c>
      <c r="U762" s="326">
        <v>37</v>
      </c>
      <c r="V762" s="326">
        <v>57</v>
      </c>
      <c r="W762" s="326">
        <v>63</v>
      </c>
      <c r="X762" s="326">
        <v>68</v>
      </c>
      <c r="Y762" s="326">
        <v>74</v>
      </c>
      <c r="Z762" s="325"/>
    </row>
    <row r="763" spans="1:26" x14ac:dyDescent="0.25">
      <c r="A763" s="326"/>
      <c r="B763" s="326" t="s">
        <v>530</v>
      </c>
      <c r="C763" s="326"/>
      <c r="D763" s="326" t="s">
        <v>397</v>
      </c>
      <c r="E763" s="326"/>
      <c r="F763" s="326">
        <v>164</v>
      </c>
      <c r="G763" s="326"/>
      <c r="H763" s="326">
        <v>70</v>
      </c>
      <c r="I763" s="326"/>
      <c r="J763" s="326">
        <v>25</v>
      </c>
      <c r="K763" s="326"/>
      <c r="L763" s="326">
        <v>5</v>
      </c>
      <c r="M763" s="326"/>
      <c r="N763" s="326">
        <v>64</v>
      </c>
      <c r="O763" s="326"/>
      <c r="P763" s="326">
        <v>40.999999999999993</v>
      </c>
      <c r="Q763" s="327"/>
      <c r="R763" s="326">
        <v>1</v>
      </c>
      <c r="S763" s="326">
        <v>4</v>
      </c>
      <c r="T763" s="326">
        <v>16</v>
      </c>
      <c r="U763" s="326">
        <v>32</v>
      </c>
      <c r="V763" s="326">
        <v>49.000000000000007</v>
      </c>
      <c r="W763" s="326">
        <v>55.999999999999993</v>
      </c>
      <c r="X763" s="326">
        <v>64</v>
      </c>
      <c r="Y763" s="326">
        <v>70</v>
      </c>
      <c r="Z763" s="325"/>
    </row>
    <row r="764" spans="1:26" x14ac:dyDescent="0.25">
      <c r="A764" s="326"/>
      <c r="B764" s="326" t="s">
        <v>531</v>
      </c>
      <c r="C764" s="326"/>
      <c r="D764" s="326" t="s">
        <v>397</v>
      </c>
      <c r="E764" s="326"/>
      <c r="F764" s="326">
        <v>141</v>
      </c>
      <c r="G764" s="326"/>
      <c r="H764" s="326">
        <v>71</v>
      </c>
      <c r="I764" s="326"/>
      <c r="J764" s="326">
        <v>24</v>
      </c>
      <c r="K764" s="326"/>
      <c r="L764" s="326">
        <v>5</v>
      </c>
      <c r="M764" s="326"/>
      <c r="N764" s="326">
        <v>64</v>
      </c>
      <c r="O764" s="326"/>
      <c r="P764" s="326">
        <v>40</v>
      </c>
      <c r="Q764" s="327"/>
      <c r="R764" s="326">
        <v>1</v>
      </c>
      <c r="S764" s="326">
        <v>4</v>
      </c>
      <c r="T764" s="326">
        <v>18</v>
      </c>
      <c r="U764" s="326">
        <v>35</v>
      </c>
      <c r="V764" s="326">
        <v>50</v>
      </c>
      <c r="W764" s="326">
        <v>57</v>
      </c>
      <c r="X764" s="326">
        <v>65</v>
      </c>
      <c r="Y764" s="326">
        <v>71</v>
      </c>
      <c r="Z764" s="325"/>
    </row>
    <row r="765" spans="1:26" x14ac:dyDescent="0.25">
      <c r="A765" s="326"/>
      <c r="B765" s="326" t="s">
        <v>410</v>
      </c>
      <c r="C765" s="326"/>
      <c r="D765" s="326" t="s">
        <v>397</v>
      </c>
      <c r="E765" s="326"/>
      <c r="F765" s="326">
        <v>179</v>
      </c>
      <c r="G765" s="326"/>
      <c r="H765" s="326">
        <v>76</v>
      </c>
      <c r="I765" s="326"/>
      <c r="J765" s="326">
        <v>20</v>
      </c>
      <c r="K765" s="326"/>
      <c r="L765" s="326">
        <v>4</v>
      </c>
      <c r="M765" s="326"/>
      <c r="N765" s="326">
        <v>60</v>
      </c>
      <c r="O765" s="326"/>
      <c r="P765" s="326">
        <v>35</v>
      </c>
      <c r="Q765" s="327"/>
      <c r="R765" s="326">
        <v>0</v>
      </c>
      <c r="S765" s="326">
        <v>6</v>
      </c>
      <c r="T765" s="326">
        <v>19</v>
      </c>
      <c r="U765" s="326">
        <v>40</v>
      </c>
      <c r="V765" s="326">
        <v>58</v>
      </c>
      <c r="W765" s="326">
        <v>64</v>
      </c>
      <c r="X765" s="326">
        <v>73</v>
      </c>
      <c r="Y765" s="326">
        <v>76</v>
      </c>
      <c r="Z765" s="325"/>
    </row>
    <row r="766" spans="1:26" x14ac:dyDescent="0.25">
      <c r="A766" s="326"/>
      <c r="B766" s="326" t="s">
        <v>396</v>
      </c>
      <c r="C766" s="326"/>
      <c r="D766" s="326" t="s">
        <v>532</v>
      </c>
      <c r="E766" s="326"/>
      <c r="F766" s="326">
        <v>158</v>
      </c>
      <c r="G766" s="326"/>
      <c r="H766" s="326">
        <v>66</v>
      </c>
      <c r="I766" s="326"/>
      <c r="J766" s="326">
        <v>25</v>
      </c>
      <c r="K766" s="326"/>
      <c r="L766" s="326">
        <v>9</v>
      </c>
      <c r="M766" s="326"/>
      <c r="N766" s="326">
        <v>60</v>
      </c>
      <c r="O766" s="326"/>
      <c r="P766" s="326">
        <v>39</v>
      </c>
      <c r="Q766" s="327"/>
      <c r="R766" s="326">
        <v>0</v>
      </c>
      <c r="S766" s="326">
        <v>1</v>
      </c>
      <c r="T766" s="326">
        <v>11</v>
      </c>
      <c r="U766" s="326">
        <v>35</v>
      </c>
      <c r="V766" s="326">
        <v>48</v>
      </c>
      <c r="W766" s="326">
        <v>55.999999999999993</v>
      </c>
      <c r="X766" s="326">
        <v>66</v>
      </c>
      <c r="Y766" s="326"/>
      <c r="Z766" s="325"/>
    </row>
    <row r="767" spans="1:26" x14ac:dyDescent="0.25">
      <c r="A767" s="326"/>
      <c r="B767" s="326" t="s">
        <v>398</v>
      </c>
      <c r="C767" s="326"/>
      <c r="D767" s="326" t="s">
        <v>533</v>
      </c>
      <c r="E767" s="326"/>
      <c r="F767" s="326">
        <v>158</v>
      </c>
      <c r="G767" s="326"/>
      <c r="H767" s="326">
        <v>55.999999999999993</v>
      </c>
      <c r="I767" s="326"/>
      <c r="J767" s="326">
        <v>22.999999999999996</v>
      </c>
      <c r="K767" s="326"/>
      <c r="L767" s="326">
        <v>21</v>
      </c>
      <c r="M767" s="326"/>
      <c r="N767" s="326">
        <v>60</v>
      </c>
      <c r="O767" s="326"/>
      <c r="P767" s="326">
        <v>33</v>
      </c>
      <c r="Q767" s="327"/>
      <c r="R767" s="326">
        <v>1</v>
      </c>
      <c r="S767" s="326">
        <v>3</v>
      </c>
      <c r="T767" s="326">
        <v>15</v>
      </c>
      <c r="U767" s="326">
        <v>32</v>
      </c>
      <c r="V767" s="326">
        <v>50.999999999999993</v>
      </c>
      <c r="W767" s="326">
        <v>55.999999999999993</v>
      </c>
      <c r="X767" s="326"/>
      <c r="Y767" s="326"/>
    </row>
    <row r="768" spans="1:26" x14ac:dyDescent="0.25">
      <c r="A768" s="326"/>
      <c r="B768" s="326" t="s">
        <v>399</v>
      </c>
      <c r="C768" s="326"/>
      <c r="D768" s="326" t="s">
        <v>534</v>
      </c>
      <c r="E768" s="326"/>
      <c r="F768" s="326">
        <v>204</v>
      </c>
      <c r="G768" s="326"/>
      <c r="H768" s="326">
        <v>42</v>
      </c>
      <c r="I768" s="326"/>
      <c r="J768" s="326">
        <v>21</v>
      </c>
      <c r="K768" s="326"/>
      <c r="L768" s="326">
        <v>38</v>
      </c>
      <c r="M768" s="326"/>
      <c r="N768" s="326">
        <v>55.999999999999993</v>
      </c>
      <c r="O768" s="326"/>
      <c r="P768" s="326">
        <v>27.999999999999996</v>
      </c>
      <c r="Q768" s="327"/>
      <c r="R768" s="326">
        <v>2</v>
      </c>
      <c r="S768" s="326">
        <v>3</v>
      </c>
      <c r="T768" s="326">
        <v>17</v>
      </c>
      <c r="U768" s="326">
        <v>32</v>
      </c>
      <c r="V768" s="326">
        <v>42</v>
      </c>
      <c r="W768" s="326"/>
      <c r="X768" s="326"/>
      <c r="Y768" s="326"/>
    </row>
    <row r="769" spans="1:25" x14ac:dyDescent="0.25">
      <c r="A769" s="326"/>
      <c r="B769" s="326" t="s">
        <v>400</v>
      </c>
      <c r="C769" s="326"/>
      <c r="D769" s="326" t="s">
        <v>535</v>
      </c>
      <c r="E769" s="326"/>
      <c r="F769" s="326">
        <v>169</v>
      </c>
      <c r="G769" s="326"/>
      <c r="H769" s="326">
        <v>37</v>
      </c>
      <c r="I769" s="326"/>
      <c r="J769" s="326">
        <v>20</v>
      </c>
      <c r="K769" s="326"/>
      <c r="L769" s="326">
        <v>43</v>
      </c>
      <c r="M769" s="326"/>
      <c r="N769" s="326">
        <v>52</v>
      </c>
      <c r="O769" s="326"/>
      <c r="P769" s="326">
        <v>27.999999999999996</v>
      </c>
      <c r="Q769" s="327"/>
      <c r="R769" s="326">
        <v>0</v>
      </c>
      <c r="S769" s="326">
        <v>4</v>
      </c>
      <c r="T769" s="326">
        <v>17</v>
      </c>
      <c r="U769" s="326">
        <v>37</v>
      </c>
      <c r="V769" s="326"/>
      <c r="W769" s="326"/>
      <c r="X769" s="326"/>
      <c r="Y769" s="326"/>
    </row>
    <row r="770" spans="1:25" x14ac:dyDescent="0.25">
      <c r="A770" s="326"/>
      <c r="B770" s="326" t="s">
        <v>401</v>
      </c>
      <c r="C770" s="326"/>
      <c r="D770" s="326" t="s">
        <v>402</v>
      </c>
      <c r="E770" s="326"/>
      <c r="F770" s="326">
        <v>188</v>
      </c>
      <c r="G770" s="326"/>
      <c r="H770" s="326">
        <v>8</v>
      </c>
      <c r="I770" s="326"/>
      <c r="J770" s="326">
        <v>19</v>
      </c>
      <c r="K770" s="326"/>
      <c r="L770" s="326">
        <v>73</v>
      </c>
      <c r="M770" s="326"/>
      <c r="N770" s="326">
        <v>44.000000000000007</v>
      </c>
      <c r="O770" s="326"/>
      <c r="P770" s="326">
        <v>25</v>
      </c>
      <c r="Q770" s="327"/>
      <c r="R770" s="326">
        <v>0</v>
      </c>
      <c r="S770" s="326">
        <v>2</v>
      </c>
      <c r="T770" s="326">
        <v>8</v>
      </c>
      <c r="U770" s="326"/>
      <c r="V770" s="326"/>
      <c r="W770" s="326"/>
      <c r="X770" s="326"/>
      <c r="Y770" s="326"/>
    </row>
    <row r="771" spans="1:25" x14ac:dyDescent="0.25">
      <c r="A771" s="326"/>
      <c r="B771" s="326" t="s">
        <v>403</v>
      </c>
      <c r="C771" s="326"/>
      <c r="D771" s="326" t="s">
        <v>404</v>
      </c>
      <c r="E771" s="326"/>
      <c r="F771" s="326">
        <v>212</v>
      </c>
      <c r="G771" s="326"/>
      <c r="H771" s="326">
        <v>2</v>
      </c>
      <c r="I771" s="326"/>
      <c r="J771" s="326">
        <v>18</v>
      </c>
      <c r="K771" s="326"/>
      <c r="L771" s="326">
        <v>80</v>
      </c>
      <c r="M771" s="326"/>
      <c r="N771" s="326">
        <v>30</v>
      </c>
      <c r="O771" s="326"/>
      <c r="P771" s="326">
        <v>16</v>
      </c>
      <c r="Q771" s="327"/>
      <c r="R771" s="326">
        <v>0</v>
      </c>
      <c r="S771" s="326">
        <v>2</v>
      </c>
      <c r="T771" s="326"/>
      <c r="U771" s="326"/>
      <c r="V771" s="326"/>
      <c r="W771" s="326"/>
      <c r="X771" s="326"/>
      <c r="Y771" s="326"/>
    </row>
    <row r="772" spans="1:25" x14ac:dyDescent="0.25">
      <c r="A772" s="326"/>
      <c r="B772" s="326" t="s">
        <v>405</v>
      </c>
      <c r="C772" s="326"/>
      <c r="D772" s="326" t="s">
        <v>406</v>
      </c>
      <c r="E772" s="326"/>
      <c r="F772" s="326">
        <v>194</v>
      </c>
      <c r="G772" s="326"/>
      <c r="H772" s="326">
        <v>0</v>
      </c>
      <c r="I772" s="326"/>
      <c r="J772" s="326">
        <v>10</v>
      </c>
      <c r="K772" s="326"/>
      <c r="L772" s="326">
        <v>90</v>
      </c>
      <c r="M772" s="326"/>
      <c r="N772" s="326"/>
      <c r="O772" s="326"/>
      <c r="P772" s="326">
        <v>14</v>
      </c>
      <c r="Q772" s="327"/>
      <c r="R772" s="326">
        <v>0</v>
      </c>
      <c r="S772" s="326"/>
      <c r="T772" s="326"/>
      <c r="U772" s="326"/>
      <c r="V772" s="326"/>
      <c r="W772" s="326"/>
      <c r="X772" s="326"/>
      <c r="Y772" s="326"/>
    </row>
    <row r="773" spans="1:25" x14ac:dyDescent="0.25">
      <c r="A773" s="326"/>
      <c r="B773" s="326" t="s">
        <v>407</v>
      </c>
      <c r="C773" s="326"/>
      <c r="D773" s="326" t="s">
        <v>408</v>
      </c>
      <c r="E773" s="326"/>
      <c r="F773" s="326">
        <v>197</v>
      </c>
      <c r="G773" s="326"/>
      <c r="H773" s="326">
        <v>0</v>
      </c>
      <c r="I773" s="326"/>
      <c r="J773" s="326">
        <v>9</v>
      </c>
      <c r="K773" s="326"/>
      <c r="L773" s="326">
        <v>91</v>
      </c>
      <c r="M773" s="326"/>
      <c r="N773" s="326"/>
      <c r="O773" s="326"/>
      <c r="P773" s="326">
        <v>7</v>
      </c>
      <c r="Q773" s="327"/>
      <c r="R773" s="326"/>
      <c r="S773" s="326"/>
      <c r="T773" s="326"/>
      <c r="U773" s="326"/>
      <c r="V773" s="326"/>
      <c r="W773" s="326"/>
      <c r="X773" s="326"/>
      <c r="Y773" s="326"/>
    </row>
    <row r="774" spans="1:25" x14ac:dyDescent="0.25">
      <c r="A774" s="323"/>
      <c r="B774" s="323"/>
      <c r="C774" s="323"/>
      <c r="D774" s="323"/>
      <c r="E774" s="323"/>
      <c r="F774" s="323"/>
      <c r="G774" s="323"/>
      <c r="H774" s="323"/>
      <c r="I774" s="323"/>
      <c r="J774" s="323"/>
      <c r="K774" s="323"/>
      <c r="L774" s="323"/>
      <c r="M774" s="323"/>
      <c r="N774" s="323"/>
      <c r="O774" s="323"/>
      <c r="P774" s="323"/>
      <c r="Q774" s="324"/>
      <c r="R774" s="323"/>
      <c r="S774" s="323"/>
      <c r="T774" s="323"/>
      <c r="U774" s="323"/>
      <c r="V774" s="323"/>
      <c r="W774" s="323"/>
      <c r="X774" s="323"/>
      <c r="Y774" s="323"/>
    </row>
    <row r="776" spans="1:25" x14ac:dyDescent="0.25">
      <c r="A776" s="338" t="s">
        <v>267</v>
      </c>
    </row>
    <row r="777" spans="1:25" x14ac:dyDescent="0.25">
      <c r="A777" s="338" t="s">
        <v>560</v>
      </c>
    </row>
  </sheetData>
  <mergeCells count="4">
    <mergeCell ref="A1:Y1"/>
    <mergeCell ref="A2:Y2"/>
    <mergeCell ref="A3:U3"/>
    <mergeCell ref="R4:Y4"/>
  </mergeCells>
  <conditionalFormatting sqref="A3:U3">
    <cfRule type="expression" dxfId="0" priority="1">
      <formula>"$C$1:$X$34='Total'"</formula>
    </cfRule>
  </conditionalFormatting>
  <pageMargins left="0.7" right="0.7" top="0.75" bottom="0.75" header="0.3" footer="0.3"/>
  <pageSetup scale="72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sqref="A1:H1"/>
    </sheetView>
  </sheetViews>
  <sheetFormatPr defaultColWidth="9" defaultRowHeight="14" x14ac:dyDescent="0.3"/>
  <cols>
    <col min="1" max="1" width="52.58203125" style="377" customWidth="1"/>
    <col min="2" max="2" width="9.33203125" style="377" customWidth="1"/>
    <col min="3" max="3" width="5.1640625" style="377" customWidth="1"/>
    <col min="4" max="4" width="9.33203125" style="377" bestFit="1" customWidth="1"/>
    <col min="5" max="5" width="5.1640625" style="377" customWidth="1"/>
    <col min="6" max="6" width="9.33203125" style="377" bestFit="1" customWidth="1"/>
    <col min="7" max="7" width="5.1640625" style="377" customWidth="1"/>
    <col min="8" max="8" width="9.33203125" style="377" bestFit="1" customWidth="1"/>
    <col min="9" max="16384" width="9" style="377"/>
  </cols>
  <sheetData>
    <row r="1" spans="1:8" ht="13.75" x14ac:dyDescent="0.25">
      <c r="A1" s="533" t="s">
        <v>724</v>
      </c>
      <c r="B1" s="533"/>
      <c r="C1" s="533"/>
      <c r="D1" s="533"/>
      <c r="E1" s="533"/>
      <c r="F1" s="533"/>
      <c r="G1" s="533"/>
      <c r="H1" s="533"/>
    </row>
    <row r="2" spans="1:8" ht="16.25" x14ac:dyDescent="0.25">
      <c r="A2" s="533" t="s">
        <v>605</v>
      </c>
      <c r="B2" s="533"/>
      <c r="C2" s="533"/>
      <c r="D2" s="533"/>
      <c r="E2" s="533"/>
      <c r="F2" s="533"/>
      <c r="G2" s="533"/>
      <c r="H2" s="533"/>
    </row>
    <row r="3" spans="1:8" ht="13.75" x14ac:dyDescent="0.25">
      <c r="A3" s="576"/>
      <c r="B3" s="576"/>
      <c r="C3" s="576"/>
      <c r="D3" s="576"/>
      <c r="E3" s="576"/>
      <c r="F3" s="576"/>
      <c r="G3" s="378"/>
      <c r="H3" s="379"/>
    </row>
    <row r="4" spans="1:8" ht="13.75" x14ac:dyDescent="0.25">
      <c r="A4" s="380"/>
      <c r="B4" s="374" t="s">
        <v>606</v>
      </c>
      <c r="C4" s="374"/>
      <c r="D4" s="374" t="s">
        <v>107</v>
      </c>
      <c r="E4" s="374"/>
      <c r="F4" s="374" t="s">
        <v>250</v>
      </c>
      <c r="G4" s="374"/>
      <c r="H4" s="374" t="s">
        <v>607</v>
      </c>
    </row>
    <row r="5" spans="1:8" ht="13.75" x14ac:dyDescent="0.25">
      <c r="A5" s="371" t="s">
        <v>366</v>
      </c>
      <c r="B5" s="239">
        <v>8.6611102655388645</v>
      </c>
      <c r="C5" s="239"/>
      <c r="D5" s="239">
        <v>7.9599654789179244</v>
      </c>
      <c r="E5" s="239"/>
      <c r="F5" s="239">
        <v>7.1231466437441764</v>
      </c>
      <c r="G5" s="239"/>
      <c r="H5" s="239">
        <v>7.7002803079050004</v>
      </c>
    </row>
    <row r="6" spans="1:8" ht="13.75" x14ac:dyDescent="0.25">
      <c r="A6" s="371" t="s">
        <v>7</v>
      </c>
      <c r="B6" s="239">
        <v>10.763550317216415</v>
      </c>
      <c r="C6" s="239"/>
      <c r="D6" s="239">
        <v>11.166468639164304</v>
      </c>
      <c r="E6" s="239"/>
      <c r="F6" s="239">
        <v>11.949873871025302</v>
      </c>
      <c r="G6" s="239"/>
      <c r="H6" s="239">
        <v>11.467183501870796</v>
      </c>
    </row>
    <row r="7" spans="1:8" ht="13.75" x14ac:dyDescent="0.25">
      <c r="A7" s="371" t="s">
        <v>61</v>
      </c>
      <c r="B7" s="239">
        <v>12.795390947139827</v>
      </c>
      <c r="C7" s="239"/>
      <c r="D7" s="239">
        <v>12.848686984315416</v>
      </c>
      <c r="E7" s="239"/>
      <c r="F7" s="239">
        <v>12.117642639868407</v>
      </c>
      <c r="G7" s="239"/>
      <c r="H7" s="239">
        <v>15.08664288521388</v>
      </c>
    </row>
    <row r="8" spans="1:8" ht="13.75" x14ac:dyDescent="0.25">
      <c r="A8" s="371" t="s">
        <v>10</v>
      </c>
      <c r="B8" s="239">
        <v>19.414259903570226</v>
      </c>
      <c r="C8" s="239"/>
      <c r="D8" s="239">
        <v>19.722027606224763</v>
      </c>
      <c r="E8" s="239"/>
      <c r="F8" s="239">
        <v>19.648276406289796</v>
      </c>
      <c r="G8" s="239"/>
      <c r="H8" s="239">
        <v>19.026902340013116</v>
      </c>
    </row>
    <row r="9" spans="1:8" ht="13.75" x14ac:dyDescent="0.25">
      <c r="A9" s="371" t="s">
        <v>123</v>
      </c>
      <c r="B9" s="239">
        <v>21.93324868466734</v>
      </c>
      <c r="C9" s="239"/>
      <c r="D9" s="239">
        <v>21.613411157339996</v>
      </c>
      <c r="E9" s="239"/>
      <c r="F9" s="239">
        <v>21.565142330532563</v>
      </c>
      <c r="G9" s="239"/>
      <c r="H9" s="239">
        <v>23.07507651114847</v>
      </c>
    </row>
    <row r="10" spans="1:8" ht="15.65" x14ac:dyDescent="0.25">
      <c r="A10" s="371" t="s">
        <v>673</v>
      </c>
      <c r="B10" s="239">
        <v>3.9</v>
      </c>
      <c r="C10" s="239"/>
      <c r="D10" s="239">
        <v>4.0164582099109198</v>
      </c>
      <c r="E10" s="239"/>
      <c r="F10" s="239">
        <v>4.277351710591093</v>
      </c>
      <c r="G10" s="239"/>
      <c r="H10" s="239">
        <v>3.8212099934929205</v>
      </c>
    </row>
    <row r="11" spans="1:8" ht="13.75" x14ac:dyDescent="0.25">
      <c r="A11" s="371" t="s">
        <v>13</v>
      </c>
      <c r="B11" s="239">
        <v>11.959303768300897</v>
      </c>
      <c r="C11" s="239"/>
      <c r="D11" s="239">
        <v>12.54795181919468</v>
      </c>
      <c r="E11" s="239"/>
      <c r="F11" s="239">
        <v>12.1168200051039</v>
      </c>
      <c r="G11" s="239"/>
      <c r="H11" s="239">
        <v>13.263511916104223</v>
      </c>
    </row>
    <row r="12" spans="1:8" ht="13.75" x14ac:dyDescent="0.25">
      <c r="A12" s="371" t="s">
        <v>14</v>
      </c>
      <c r="B12" s="239">
        <v>13.092123585174114</v>
      </c>
      <c r="C12" s="239"/>
      <c r="D12" s="239">
        <v>12.638409728714546</v>
      </c>
      <c r="E12" s="239"/>
      <c r="F12" s="239">
        <v>10.754835877887491</v>
      </c>
      <c r="G12" s="239"/>
      <c r="H12" s="239">
        <v>10.47548588094649</v>
      </c>
    </row>
    <row r="13" spans="1:8" ht="13.75" x14ac:dyDescent="0.25">
      <c r="A13" s="371" t="s">
        <v>608</v>
      </c>
      <c r="B13" s="239">
        <v>13.970371357003485</v>
      </c>
      <c r="C13" s="239"/>
      <c r="D13" s="239">
        <v>13.813259446307592</v>
      </c>
      <c r="E13" s="239"/>
      <c r="F13" s="239">
        <v>13.426067978219439</v>
      </c>
      <c r="G13" s="239"/>
      <c r="H13" s="239">
        <v>13.400894139773387</v>
      </c>
    </row>
    <row r="14" spans="1:8" ht="13.75" x14ac:dyDescent="0.25">
      <c r="A14" s="371" t="s">
        <v>16</v>
      </c>
      <c r="B14" s="239">
        <v>24.63413289219741</v>
      </c>
      <c r="C14" s="239"/>
      <c r="D14" s="239">
        <v>22.508687318768256</v>
      </c>
      <c r="E14" s="239"/>
      <c r="F14" s="239">
        <v>20.556574936819544</v>
      </c>
      <c r="G14" s="239"/>
      <c r="H14" s="239">
        <v>17.243172843667171</v>
      </c>
    </row>
    <row r="15" spans="1:8" ht="13.75" x14ac:dyDescent="0.25">
      <c r="A15" s="371" t="s">
        <v>84</v>
      </c>
      <c r="B15" s="239">
        <v>18.166129432184476</v>
      </c>
      <c r="C15" s="239"/>
      <c r="D15" s="239">
        <v>20.889290890530564</v>
      </c>
      <c r="E15" s="239"/>
      <c r="F15" s="239">
        <v>21.167148823864842</v>
      </c>
      <c r="G15" s="239"/>
      <c r="H15" s="239">
        <v>21.173826756946063</v>
      </c>
    </row>
    <row r="16" spans="1:8" ht="13.75" x14ac:dyDescent="0.25">
      <c r="A16" s="371" t="s">
        <v>18</v>
      </c>
      <c r="B16" s="239">
        <v>15.941546613286878</v>
      </c>
      <c r="C16" s="239"/>
      <c r="D16" s="239">
        <v>14.856154051067893</v>
      </c>
      <c r="E16" s="239"/>
      <c r="F16" s="239">
        <v>14.158802132649498</v>
      </c>
      <c r="G16" s="239"/>
      <c r="H16" s="239">
        <v>14.731996349593823</v>
      </c>
    </row>
    <row r="17" spans="1:8" ht="13.75" x14ac:dyDescent="0.25">
      <c r="A17" s="371" t="s">
        <v>676</v>
      </c>
      <c r="B17" s="239">
        <v>0.9</v>
      </c>
      <c r="C17" s="239"/>
      <c r="D17" s="239">
        <v>1.283815509713178</v>
      </c>
      <c r="E17" s="239"/>
      <c r="F17" s="239">
        <v>1.1332847183686388</v>
      </c>
      <c r="G17" s="239"/>
      <c r="H17" s="239">
        <v>1.2575745554919502</v>
      </c>
    </row>
    <row r="18" spans="1:8" ht="13.75" x14ac:dyDescent="0.25">
      <c r="A18" s="371" t="s">
        <v>85</v>
      </c>
      <c r="B18" s="239">
        <v>6.8563336993209445</v>
      </c>
      <c r="C18" s="239"/>
      <c r="D18" s="239">
        <v>6.986623311759411</v>
      </c>
      <c r="E18" s="239"/>
      <c r="F18" s="239">
        <v>6.7796961385979113</v>
      </c>
      <c r="G18" s="239"/>
      <c r="H18" s="239">
        <v>6.7745504468209026</v>
      </c>
    </row>
    <row r="19" spans="1:8" ht="13.75" x14ac:dyDescent="0.25">
      <c r="A19" s="371" t="s">
        <v>64</v>
      </c>
      <c r="B19" s="239">
        <v>14.684963038854248</v>
      </c>
      <c r="C19" s="239"/>
      <c r="D19" s="239">
        <v>14.250339795916346</v>
      </c>
      <c r="E19" s="239"/>
      <c r="F19" s="239">
        <v>15.006325265697605</v>
      </c>
      <c r="G19" s="239"/>
      <c r="H19" s="239">
        <v>17.150062212640812</v>
      </c>
    </row>
    <row r="20" spans="1:8" ht="13.75" x14ac:dyDescent="0.25">
      <c r="A20" s="371" t="s">
        <v>23</v>
      </c>
      <c r="B20" s="239">
        <v>7.3286964138607038</v>
      </c>
      <c r="C20" s="239"/>
      <c r="D20" s="239">
        <v>6.9967794665808718</v>
      </c>
      <c r="E20" s="239"/>
      <c r="F20" s="239">
        <v>8.0894355356605345</v>
      </c>
      <c r="G20" s="239"/>
      <c r="H20" s="239">
        <v>7.6988519600569063</v>
      </c>
    </row>
    <row r="21" spans="1:8" ht="13.75" x14ac:dyDescent="0.25">
      <c r="A21" s="371" t="s">
        <v>24</v>
      </c>
      <c r="B21" s="239">
        <v>24.930498518313403</v>
      </c>
      <c r="C21" s="239"/>
      <c r="D21" s="239">
        <v>24.765633975978432</v>
      </c>
      <c r="E21" s="239"/>
      <c r="F21" s="239">
        <v>24.10662203099599</v>
      </c>
      <c r="G21" s="239"/>
      <c r="H21" s="239">
        <v>22.407951010890233</v>
      </c>
    </row>
    <row r="22" spans="1:8" ht="13.75" x14ac:dyDescent="0.25">
      <c r="A22" s="371" t="s">
        <v>25</v>
      </c>
      <c r="B22" s="239">
        <v>12.699293333932582</v>
      </c>
      <c r="C22" s="239"/>
      <c r="D22" s="239">
        <v>11.442371686831271</v>
      </c>
      <c r="E22" s="239"/>
      <c r="F22" s="239">
        <v>10.645188631342888</v>
      </c>
      <c r="G22" s="239"/>
      <c r="H22" s="239">
        <v>12.099346868918962</v>
      </c>
    </row>
    <row r="23" spans="1:8" ht="13.75" x14ac:dyDescent="0.25">
      <c r="A23" s="371"/>
      <c r="B23" s="239"/>
      <c r="C23" s="239"/>
      <c r="D23" s="239"/>
      <c r="E23" s="239"/>
      <c r="F23" s="239"/>
      <c r="G23" s="239"/>
      <c r="H23" s="239"/>
    </row>
    <row r="24" spans="1:8" ht="13.75" x14ac:dyDescent="0.25">
      <c r="A24" s="474" t="s">
        <v>609</v>
      </c>
      <c r="B24" s="350">
        <v>10.5</v>
      </c>
      <c r="C24" s="350"/>
      <c r="D24" s="350">
        <v>10.645740677016558</v>
      </c>
      <c r="E24" s="350"/>
      <c r="F24" s="350">
        <v>10.342844315517294</v>
      </c>
      <c r="G24" s="350"/>
      <c r="H24" s="350">
        <v>10.353441687564102</v>
      </c>
    </row>
    <row r="25" spans="1:8" ht="13.75" x14ac:dyDescent="0.25">
      <c r="A25" s="379"/>
      <c r="B25" s="379"/>
      <c r="C25" s="379"/>
      <c r="D25" s="379"/>
      <c r="E25" s="379"/>
      <c r="F25" s="379"/>
      <c r="G25" s="379"/>
      <c r="H25" s="379"/>
    </row>
    <row r="26" spans="1:8" ht="13.75" x14ac:dyDescent="0.25">
      <c r="A26" s="33" t="s">
        <v>610</v>
      </c>
      <c r="B26" s="381"/>
      <c r="C26" s="381"/>
      <c r="D26" s="382"/>
      <c r="E26" s="382"/>
      <c r="F26" s="382"/>
      <c r="G26" s="382"/>
      <c r="H26" s="382"/>
    </row>
    <row r="27" spans="1:8" ht="13.75" x14ac:dyDescent="0.25">
      <c r="A27" s="33" t="s">
        <v>611</v>
      </c>
      <c r="B27" s="381"/>
      <c r="C27" s="381"/>
      <c r="D27" s="382"/>
      <c r="E27" s="382"/>
      <c r="F27" s="382"/>
      <c r="G27" s="382"/>
      <c r="H27" s="382"/>
    </row>
    <row r="28" spans="1:8" ht="13.75" x14ac:dyDescent="0.25">
      <c r="A28" s="33" t="s">
        <v>612</v>
      </c>
      <c r="B28" s="381"/>
      <c r="C28" s="381"/>
      <c r="D28" s="382"/>
      <c r="E28" s="382"/>
      <c r="F28" s="382"/>
      <c r="G28" s="382"/>
      <c r="H28" s="382"/>
    </row>
    <row r="29" spans="1:8" ht="13.75" x14ac:dyDescent="0.25">
      <c r="A29" s="33" t="s">
        <v>721</v>
      </c>
      <c r="B29" s="381"/>
      <c r="C29" s="381"/>
      <c r="D29" s="382"/>
      <c r="E29" s="382"/>
      <c r="F29" s="382"/>
      <c r="G29" s="382"/>
      <c r="H29" s="382"/>
    </row>
    <row r="30" spans="1:8" ht="13.75" x14ac:dyDescent="0.25">
      <c r="A30" s="33" t="s">
        <v>675</v>
      </c>
      <c r="B30" s="381"/>
      <c r="C30" s="381"/>
      <c r="D30" s="382"/>
      <c r="E30" s="382"/>
      <c r="F30" s="382"/>
      <c r="G30" s="382"/>
      <c r="H30" s="382"/>
    </row>
    <row r="31" spans="1:8" ht="13.75" x14ac:dyDescent="0.25">
      <c r="A31" s="33" t="s">
        <v>674</v>
      </c>
      <c r="B31" s="381"/>
      <c r="C31" s="381"/>
      <c r="D31" s="382"/>
      <c r="E31" s="382"/>
      <c r="F31" s="382"/>
      <c r="G31" s="382"/>
      <c r="H31" s="382"/>
    </row>
    <row r="32" spans="1:8" ht="13.75" x14ac:dyDescent="0.25">
      <c r="A32" s="383"/>
      <c r="B32" s="383"/>
      <c r="C32" s="383"/>
    </row>
  </sheetData>
  <mergeCells count="3">
    <mergeCell ref="A1:H1"/>
    <mergeCell ref="A2:H2"/>
    <mergeCell ref="A3:F3"/>
  </mergeCells>
  <printOptions horizontalCentered="1"/>
  <pageMargins left="0.94488188976377963" right="0.94488188976377963" top="0.98425196850393704" bottom="0.98425196850393704" header="0" footer="0.23622047244094491"/>
  <pageSetup orientation="landscape" r:id="rId1"/>
  <headerFooter>
    <oddFooter>&amp;L&amp;9OIA 2014/09/05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sqref="A1:K1"/>
    </sheetView>
  </sheetViews>
  <sheetFormatPr defaultColWidth="16.08203125" defaultRowHeight="11.5" x14ac:dyDescent="0.3"/>
  <cols>
    <col min="1" max="1" width="30.6640625" style="88" customWidth="1"/>
    <col min="2" max="2" width="1.6640625" style="88" customWidth="1"/>
    <col min="3" max="3" width="8.58203125" style="99" customWidth="1"/>
    <col min="4" max="4" width="8.58203125" style="88" customWidth="1"/>
    <col min="5" max="5" width="1.9140625" style="88" customWidth="1"/>
    <col min="6" max="6" width="8.58203125" style="99" customWidth="1"/>
    <col min="7" max="7" width="8.58203125" style="88" customWidth="1"/>
    <col min="8" max="8" width="2.4140625" style="88" customWidth="1"/>
    <col min="9" max="9" width="9.5" style="99" customWidth="1"/>
    <col min="10" max="10" width="9.5" style="88" customWidth="1"/>
    <col min="11" max="11" width="11" style="88" customWidth="1"/>
    <col min="12" max="16384" width="16.08203125" style="88"/>
  </cols>
  <sheetData>
    <row r="1" spans="1:11" ht="15.65" customHeight="1" x14ac:dyDescent="0.25">
      <c r="A1" s="533" t="s">
        <v>246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</row>
    <row r="2" spans="1:11" ht="14.15" customHeight="1" x14ac:dyDescent="0.25">
      <c r="A2" s="136"/>
      <c r="B2" s="517" t="s">
        <v>722</v>
      </c>
      <c r="C2" s="136"/>
      <c r="D2" s="136"/>
      <c r="E2" s="136"/>
      <c r="F2" s="136"/>
      <c r="G2" s="136"/>
      <c r="H2" s="136"/>
      <c r="I2" s="516"/>
      <c r="J2" s="136"/>
      <c r="K2" s="76"/>
    </row>
    <row r="3" spans="1:11" ht="14.15" customHeight="1" x14ac:dyDescent="0.25">
      <c r="A3" s="77"/>
      <c r="B3" s="78"/>
      <c r="C3" s="532" t="s">
        <v>168</v>
      </c>
      <c r="D3" s="532"/>
      <c r="E3" s="532"/>
      <c r="F3" s="532"/>
      <c r="G3" s="532"/>
      <c r="H3" s="78"/>
      <c r="I3" s="78"/>
      <c r="J3" s="76"/>
      <c r="K3" s="76"/>
    </row>
    <row r="4" spans="1:11" ht="11.2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6"/>
      <c r="K4" s="76"/>
    </row>
    <row r="5" spans="1:11" ht="24" customHeight="1" x14ac:dyDescent="0.25">
      <c r="A5" s="287" t="s">
        <v>5</v>
      </c>
      <c r="B5" s="402"/>
      <c r="C5" s="534" t="s">
        <v>169</v>
      </c>
      <c r="D5" s="534"/>
      <c r="E5" s="287"/>
      <c r="F5" s="534" t="s">
        <v>170</v>
      </c>
      <c r="G5" s="534"/>
      <c r="H5" s="287"/>
      <c r="I5" s="534" t="s">
        <v>194</v>
      </c>
      <c r="J5" s="534"/>
      <c r="K5" s="76"/>
    </row>
    <row r="6" spans="1:11" s="99" customFormat="1" ht="13.25" customHeight="1" x14ac:dyDescent="0.25">
      <c r="A6" s="288"/>
      <c r="B6" s="403"/>
      <c r="C6" s="16">
        <v>2013</v>
      </c>
      <c r="D6" s="16">
        <v>2012</v>
      </c>
      <c r="E6" s="406"/>
      <c r="F6" s="16">
        <v>2013</v>
      </c>
      <c r="G6" s="16">
        <v>2012</v>
      </c>
      <c r="H6" s="406"/>
      <c r="I6" s="16">
        <v>2013</v>
      </c>
      <c r="J6" s="16">
        <v>2012</v>
      </c>
      <c r="K6" s="76"/>
    </row>
    <row r="7" spans="1:11" ht="13.25" customHeight="1" x14ac:dyDescent="0.25">
      <c r="A7" s="288"/>
      <c r="B7" s="404"/>
      <c r="C7" s="404"/>
      <c r="D7" s="289"/>
      <c r="E7" s="288"/>
      <c r="F7" s="288"/>
      <c r="G7" s="289"/>
      <c r="H7" s="288"/>
      <c r="I7" s="288"/>
      <c r="J7" s="78"/>
      <c r="K7" s="76"/>
    </row>
    <row r="8" spans="1:11" ht="13.25" customHeight="1" x14ac:dyDescent="0.2">
      <c r="A8" s="442" t="s">
        <v>72</v>
      </c>
      <c r="B8" s="91"/>
      <c r="C8" s="28">
        <v>26</v>
      </c>
      <c r="D8" s="519">
        <v>20</v>
      </c>
      <c r="E8" s="36"/>
      <c r="F8" s="36">
        <v>42</v>
      </c>
      <c r="G8" s="519">
        <v>42</v>
      </c>
      <c r="H8" s="36"/>
      <c r="I8" s="439" t="s">
        <v>614</v>
      </c>
      <c r="J8" s="440" t="s">
        <v>615</v>
      </c>
      <c r="K8" s="405"/>
    </row>
    <row r="9" spans="1:11" ht="13.25" customHeight="1" x14ac:dyDescent="0.2">
      <c r="A9" s="442" t="s">
        <v>7</v>
      </c>
      <c r="B9" s="91"/>
      <c r="C9" s="520">
        <v>1</v>
      </c>
      <c r="D9" s="519">
        <v>1</v>
      </c>
      <c r="E9" s="36"/>
      <c r="F9" s="36">
        <v>40</v>
      </c>
      <c r="G9" s="519">
        <v>40</v>
      </c>
      <c r="H9" s="36"/>
      <c r="I9" s="439" t="s">
        <v>171</v>
      </c>
      <c r="J9" s="440" t="s">
        <v>171</v>
      </c>
      <c r="K9" s="405"/>
    </row>
    <row r="10" spans="1:11" ht="13.25" customHeight="1" x14ac:dyDescent="0.2">
      <c r="A10" s="442" t="s">
        <v>10</v>
      </c>
      <c r="B10" s="91"/>
      <c r="C10" s="28">
        <v>31</v>
      </c>
      <c r="D10" s="519">
        <v>28</v>
      </c>
      <c r="E10" s="36"/>
      <c r="F10" s="36">
        <v>67</v>
      </c>
      <c r="G10" s="519">
        <v>67</v>
      </c>
      <c r="H10" s="36"/>
      <c r="I10" s="439" t="s">
        <v>232</v>
      </c>
      <c r="J10" s="440" t="s">
        <v>257</v>
      </c>
      <c r="K10" s="405"/>
    </row>
    <row r="11" spans="1:11" ht="13.25" customHeight="1" x14ac:dyDescent="0.2">
      <c r="A11" s="442" t="s">
        <v>11</v>
      </c>
      <c r="B11" s="91"/>
      <c r="C11" s="28">
        <v>2</v>
      </c>
      <c r="D11" s="519">
        <v>3</v>
      </c>
      <c r="E11" s="36"/>
      <c r="F11" s="36">
        <v>6</v>
      </c>
      <c r="G11" s="519">
        <v>6</v>
      </c>
      <c r="H11" s="36"/>
      <c r="I11" s="439" t="s">
        <v>177</v>
      </c>
      <c r="J11" s="440" t="s">
        <v>173</v>
      </c>
      <c r="K11" s="405"/>
    </row>
    <row r="12" spans="1:11" ht="13.25" customHeight="1" x14ac:dyDescent="0.2">
      <c r="A12" s="442" t="s">
        <v>46</v>
      </c>
      <c r="B12" s="91"/>
      <c r="C12" s="28">
        <v>2</v>
      </c>
      <c r="D12" s="519">
        <v>2</v>
      </c>
      <c r="E12" s="36"/>
      <c r="F12" s="36">
        <v>8</v>
      </c>
      <c r="G12" s="519">
        <v>5</v>
      </c>
      <c r="H12" s="36"/>
      <c r="I12" s="439" t="s">
        <v>233</v>
      </c>
      <c r="J12" s="440" t="s">
        <v>174</v>
      </c>
      <c r="K12" s="405"/>
    </row>
    <row r="13" spans="1:11" ht="13.25" customHeight="1" x14ac:dyDescent="0.2">
      <c r="A13" s="442" t="s">
        <v>13</v>
      </c>
      <c r="B13" s="91"/>
      <c r="C13" s="28">
        <v>9</v>
      </c>
      <c r="D13" s="519">
        <v>9</v>
      </c>
      <c r="E13" s="36"/>
      <c r="F13" s="36">
        <v>7</v>
      </c>
      <c r="G13" s="519">
        <v>10</v>
      </c>
      <c r="H13" s="36"/>
      <c r="I13" s="439" t="s">
        <v>175</v>
      </c>
      <c r="J13" s="440" t="s">
        <v>256</v>
      </c>
      <c r="K13" s="405"/>
    </row>
    <row r="14" spans="1:11" ht="13.25" customHeight="1" x14ac:dyDescent="0.2">
      <c r="A14" s="442" t="s">
        <v>14</v>
      </c>
      <c r="B14" s="91"/>
      <c r="C14" s="28">
        <v>42</v>
      </c>
      <c r="D14" s="519">
        <v>41</v>
      </c>
      <c r="E14" s="36"/>
      <c r="F14" s="36">
        <v>76</v>
      </c>
      <c r="G14" s="519">
        <v>62</v>
      </c>
      <c r="H14" s="36"/>
      <c r="I14" s="439" t="s">
        <v>234</v>
      </c>
      <c r="J14" s="440" t="s">
        <v>176</v>
      </c>
      <c r="K14" s="405"/>
    </row>
    <row r="15" spans="1:11" ht="13.25" customHeight="1" x14ac:dyDescent="0.2">
      <c r="A15" s="442" t="s">
        <v>15</v>
      </c>
      <c r="B15" s="91"/>
      <c r="C15" s="28">
        <v>9</v>
      </c>
      <c r="D15" s="519">
        <v>11</v>
      </c>
      <c r="E15" s="36"/>
      <c r="F15" s="36">
        <v>35</v>
      </c>
      <c r="G15" s="519">
        <v>36</v>
      </c>
      <c r="H15" s="36"/>
      <c r="I15" s="439" t="s">
        <v>235</v>
      </c>
      <c r="J15" s="440" t="s">
        <v>258</v>
      </c>
      <c r="K15" s="405"/>
    </row>
    <row r="16" spans="1:11" ht="13.25" customHeight="1" x14ac:dyDescent="0.2">
      <c r="A16" s="442" t="s">
        <v>16</v>
      </c>
      <c r="B16" s="91"/>
      <c r="C16" s="28">
        <v>6</v>
      </c>
      <c r="D16" s="519">
        <v>7</v>
      </c>
      <c r="E16" s="36"/>
      <c r="F16" s="36">
        <v>24</v>
      </c>
      <c r="G16" s="519">
        <v>24</v>
      </c>
      <c r="H16" s="36"/>
      <c r="I16" s="439" t="s">
        <v>233</v>
      </c>
      <c r="J16" s="440" t="s">
        <v>178</v>
      </c>
      <c r="K16" s="405"/>
    </row>
    <row r="17" spans="1:11" ht="13.25" customHeight="1" x14ac:dyDescent="0.2">
      <c r="A17" s="442" t="s">
        <v>17</v>
      </c>
      <c r="B17" s="91"/>
      <c r="C17" s="519" t="s">
        <v>9</v>
      </c>
      <c r="D17" s="519" t="s">
        <v>9</v>
      </c>
      <c r="E17" s="36"/>
      <c r="F17" s="36">
        <v>16</v>
      </c>
      <c r="G17" s="519">
        <v>12</v>
      </c>
      <c r="H17" s="36"/>
      <c r="I17" s="519" t="s">
        <v>9</v>
      </c>
      <c r="J17" s="26" t="s">
        <v>9</v>
      </c>
      <c r="K17" s="405"/>
    </row>
    <row r="18" spans="1:11" ht="13.25" customHeight="1" x14ac:dyDescent="0.2">
      <c r="A18" s="442" t="s">
        <v>18</v>
      </c>
      <c r="B18" s="91"/>
      <c r="C18" s="519" t="s">
        <v>9</v>
      </c>
      <c r="D18" s="519" t="s">
        <v>9</v>
      </c>
      <c r="E18" s="36"/>
      <c r="F18" s="36">
        <v>2</v>
      </c>
      <c r="G18" s="519">
        <v>3</v>
      </c>
      <c r="H18" s="36"/>
      <c r="I18" s="519" t="s">
        <v>9</v>
      </c>
      <c r="J18" s="440" t="s">
        <v>9</v>
      </c>
      <c r="K18" s="405"/>
    </row>
    <row r="19" spans="1:11" ht="13.25" customHeight="1" x14ac:dyDescent="0.2">
      <c r="A19" s="442" t="s">
        <v>62</v>
      </c>
      <c r="B19" s="91"/>
      <c r="C19" s="28">
        <v>28</v>
      </c>
      <c r="D19" s="519">
        <v>31</v>
      </c>
      <c r="E19" s="36"/>
      <c r="F19" s="36">
        <v>53</v>
      </c>
      <c r="G19" s="519">
        <v>52</v>
      </c>
      <c r="H19" s="36"/>
      <c r="I19" s="439" t="s">
        <v>236</v>
      </c>
      <c r="J19" s="440" t="s">
        <v>179</v>
      </c>
      <c r="K19" s="405"/>
    </row>
    <row r="20" spans="1:11" ht="13.25" customHeight="1" x14ac:dyDescent="0.2">
      <c r="A20" s="442" t="s">
        <v>63</v>
      </c>
      <c r="B20" s="91"/>
      <c r="C20" s="28"/>
      <c r="D20" s="519" t="s">
        <v>9</v>
      </c>
      <c r="E20" s="36"/>
      <c r="F20" s="36">
        <v>5</v>
      </c>
      <c r="G20" s="519">
        <v>4</v>
      </c>
      <c r="H20" s="36"/>
      <c r="I20" s="439"/>
      <c r="J20" s="440" t="s">
        <v>9</v>
      </c>
      <c r="K20" s="405"/>
    </row>
    <row r="21" spans="1:11" ht="13.25" customHeight="1" x14ac:dyDescent="0.2">
      <c r="A21" s="442" t="s">
        <v>21</v>
      </c>
      <c r="B21" s="91"/>
      <c r="C21" s="28"/>
      <c r="D21" s="519" t="s">
        <v>9</v>
      </c>
      <c r="E21" s="36"/>
      <c r="F21" s="36">
        <v>7</v>
      </c>
      <c r="G21" s="519">
        <v>6</v>
      </c>
      <c r="H21" s="36"/>
      <c r="I21" s="439"/>
      <c r="J21" s="440" t="s">
        <v>9</v>
      </c>
      <c r="K21" s="405"/>
    </row>
    <row r="22" spans="1:11" ht="13.25" customHeight="1" x14ac:dyDescent="0.2">
      <c r="A22" s="442" t="s">
        <v>73</v>
      </c>
      <c r="B22" s="91"/>
      <c r="C22" s="28">
        <v>3</v>
      </c>
      <c r="D22" s="519">
        <v>1</v>
      </c>
      <c r="E22" s="36"/>
      <c r="F22" s="36">
        <v>17</v>
      </c>
      <c r="G22" s="519">
        <v>13</v>
      </c>
      <c r="H22" s="36"/>
      <c r="I22" s="439" t="s">
        <v>237</v>
      </c>
      <c r="J22" s="440" t="s">
        <v>180</v>
      </c>
      <c r="K22" s="405"/>
    </row>
    <row r="23" spans="1:11" ht="13.25" customHeight="1" x14ac:dyDescent="0.2">
      <c r="A23" s="442" t="s">
        <v>23</v>
      </c>
      <c r="B23" s="91"/>
      <c r="C23" s="28">
        <v>2</v>
      </c>
      <c r="D23" s="519">
        <v>2</v>
      </c>
      <c r="E23" s="36"/>
      <c r="F23" s="36">
        <v>4</v>
      </c>
      <c r="G23" s="519">
        <v>3</v>
      </c>
      <c r="H23" s="36"/>
      <c r="I23" s="439" t="s">
        <v>173</v>
      </c>
      <c r="J23" s="440" t="s">
        <v>176</v>
      </c>
      <c r="K23" s="405"/>
    </row>
    <row r="24" spans="1:11" ht="13.25" customHeight="1" x14ac:dyDescent="0.2">
      <c r="A24" s="442" t="s">
        <v>24</v>
      </c>
      <c r="B24" s="91"/>
      <c r="C24" s="28">
        <v>31</v>
      </c>
      <c r="D24" s="519">
        <v>32</v>
      </c>
      <c r="E24" s="36"/>
      <c r="F24" s="36">
        <v>77</v>
      </c>
      <c r="G24" s="519">
        <v>70</v>
      </c>
      <c r="H24" s="36"/>
      <c r="I24" s="439" t="s">
        <v>174</v>
      </c>
      <c r="J24" s="440" t="s">
        <v>232</v>
      </c>
      <c r="K24" s="405"/>
    </row>
    <row r="25" spans="1:11" ht="13.25" customHeight="1" x14ac:dyDescent="0.2">
      <c r="A25" s="442" t="s">
        <v>25</v>
      </c>
      <c r="B25" s="91"/>
      <c r="C25" s="28">
        <v>3</v>
      </c>
      <c r="D25" s="519">
        <v>3</v>
      </c>
      <c r="E25" s="36"/>
      <c r="F25" s="36">
        <v>3</v>
      </c>
      <c r="G25" s="519">
        <v>5</v>
      </c>
      <c r="H25" s="36"/>
      <c r="I25" s="439" t="s">
        <v>255</v>
      </c>
      <c r="J25" s="440" t="s">
        <v>179</v>
      </c>
      <c r="K25" s="405"/>
    </row>
    <row r="26" spans="1:11" ht="6" customHeight="1" x14ac:dyDescent="0.2">
      <c r="A26" s="78"/>
      <c r="B26" s="78"/>
      <c r="C26" s="290"/>
      <c r="D26" s="290"/>
      <c r="E26" s="521"/>
      <c r="F26" s="521"/>
      <c r="G26" s="290"/>
      <c r="H26" s="521"/>
      <c r="I26" s="522"/>
      <c r="J26" s="523"/>
      <c r="K26" s="405"/>
    </row>
    <row r="27" spans="1:11" s="393" customFormat="1" ht="13.25" customHeight="1" x14ac:dyDescent="0.25">
      <c r="A27" s="5" t="s">
        <v>26</v>
      </c>
      <c r="B27" s="5"/>
      <c r="C27" s="26"/>
      <c r="D27" s="26"/>
      <c r="E27" s="26"/>
      <c r="F27" s="26"/>
      <c r="G27" s="26"/>
      <c r="H27" s="26"/>
      <c r="I27" s="439"/>
      <c r="J27" s="440"/>
      <c r="K27" s="89"/>
    </row>
    <row r="28" spans="1:11" s="393" customFormat="1" ht="13.25" customHeight="1" x14ac:dyDescent="0.25">
      <c r="A28" s="291" t="s">
        <v>550</v>
      </c>
      <c r="B28" s="441"/>
      <c r="C28" s="26">
        <v>1</v>
      </c>
      <c r="D28" s="26">
        <v>1</v>
      </c>
      <c r="E28" s="26"/>
      <c r="F28" s="26" t="s">
        <v>9</v>
      </c>
      <c r="G28" s="26" t="s">
        <v>9</v>
      </c>
      <c r="H28" s="26"/>
      <c r="I28" s="440" t="s">
        <v>9</v>
      </c>
      <c r="J28" s="440" t="s">
        <v>9</v>
      </c>
      <c r="K28" s="89"/>
    </row>
    <row r="29" spans="1:11" s="393" customFormat="1" ht="13.25" customHeight="1" x14ac:dyDescent="0.25">
      <c r="A29" s="291" t="s">
        <v>29</v>
      </c>
      <c r="B29" s="441"/>
      <c r="C29" s="26" t="s">
        <v>9</v>
      </c>
      <c r="D29" s="26" t="s">
        <v>9</v>
      </c>
      <c r="E29" s="26"/>
      <c r="F29" s="26">
        <v>2</v>
      </c>
      <c r="G29" s="26">
        <v>2</v>
      </c>
      <c r="H29" s="26"/>
      <c r="I29" s="440" t="s">
        <v>9</v>
      </c>
      <c r="J29" s="440" t="s">
        <v>9</v>
      </c>
      <c r="K29" s="89"/>
    </row>
    <row r="30" spans="1:11" s="393" customFormat="1" ht="13.25" customHeight="1" x14ac:dyDescent="0.25">
      <c r="A30" s="291" t="s">
        <v>30</v>
      </c>
      <c r="B30" s="441"/>
      <c r="C30" s="26">
        <v>4</v>
      </c>
      <c r="D30" s="26">
        <v>4</v>
      </c>
      <c r="E30" s="26"/>
      <c r="F30" s="26" t="s">
        <v>9</v>
      </c>
      <c r="G30" s="26" t="s">
        <v>9</v>
      </c>
      <c r="H30" s="26"/>
      <c r="I30" s="440" t="s">
        <v>9</v>
      </c>
      <c r="J30" s="440" t="s">
        <v>9</v>
      </c>
      <c r="K30" s="89"/>
    </row>
    <row r="31" spans="1:11" s="393" customFormat="1" ht="13.25" customHeight="1" x14ac:dyDescent="0.25">
      <c r="A31" s="291" t="s">
        <v>31</v>
      </c>
      <c r="B31" s="441"/>
      <c r="C31" s="26">
        <v>2</v>
      </c>
      <c r="D31" s="26">
        <v>2</v>
      </c>
      <c r="E31" s="26"/>
      <c r="F31" s="26" t="s">
        <v>9</v>
      </c>
      <c r="G31" s="26" t="s">
        <v>9</v>
      </c>
      <c r="H31" s="26"/>
      <c r="I31" s="440" t="s">
        <v>9</v>
      </c>
      <c r="J31" s="440" t="s">
        <v>9</v>
      </c>
      <c r="K31" s="89"/>
    </row>
    <row r="32" spans="1:11" s="393" customFormat="1" ht="13.25" customHeight="1" x14ac:dyDescent="0.25">
      <c r="A32" s="291" t="s">
        <v>32</v>
      </c>
      <c r="B32" s="441"/>
      <c r="C32" s="26">
        <v>7</v>
      </c>
      <c r="D32" s="26">
        <v>6</v>
      </c>
      <c r="E32" s="26"/>
      <c r="F32" s="26">
        <v>7</v>
      </c>
      <c r="G32" s="26">
        <v>7</v>
      </c>
      <c r="H32" s="26"/>
      <c r="I32" s="439" t="s">
        <v>255</v>
      </c>
      <c r="J32" s="440" t="s">
        <v>254</v>
      </c>
      <c r="K32" s="89"/>
    </row>
    <row r="33" spans="1:15" s="393" customFormat="1" ht="13.25" customHeight="1" x14ac:dyDescent="0.25">
      <c r="A33" s="291" t="s">
        <v>470</v>
      </c>
      <c r="B33" s="441"/>
      <c r="C33" s="26">
        <v>3</v>
      </c>
      <c r="D33" s="26">
        <v>3</v>
      </c>
      <c r="E33" s="26"/>
      <c r="F33" s="26">
        <v>1</v>
      </c>
      <c r="G33" s="26">
        <v>1</v>
      </c>
      <c r="H33" s="26"/>
      <c r="I33" s="439" t="s">
        <v>616</v>
      </c>
      <c r="J33" s="440" t="s">
        <v>616</v>
      </c>
      <c r="K33" s="89"/>
    </row>
    <row r="34" spans="1:15" s="393" customFormat="1" ht="13.25" customHeight="1" x14ac:dyDescent="0.25">
      <c r="A34" s="291" t="s">
        <v>247</v>
      </c>
      <c r="B34" s="441"/>
      <c r="C34" s="26" t="s">
        <v>9</v>
      </c>
      <c r="D34" s="26" t="s">
        <v>9</v>
      </c>
      <c r="E34" s="26"/>
      <c r="F34" s="26">
        <v>1</v>
      </c>
      <c r="G34" s="26">
        <v>1</v>
      </c>
      <c r="H34" s="26"/>
      <c r="I34" s="440" t="s">
        <v>9</v>
      </c>
      <c r="J34" s="440" t="s">
        <v>9</v>
      </c>
      <c r="K34" s="89"/>
    </row>
    <row r="35" spans="1:15" s="393" customFormat="1" ht="13.25" customHeight="1" x14ac:dyDescent="0.25">
      <c r="A35" s="5" t="s">
        <v>181</v>
      </c>
      <c r="B35" s="30"/>
      <c r="C35" s="26">
        <v>8</v>
      </c>
      <c r="D35" s="26">
        <v>9</v>
      </c>
      <c r="E35" s="26"/>
      <c r="F35" s="26">
        <v>8</v>
      </c>
      <c r="G35" s="26">
        <v>6</v>
      </c>
      <c r="H35" s="26"/>
      <c r="I35" s="439" t="s">
        <v>255</v>
      </c>
      <c r="J35" s="440" t="s">
        <v>259</v>
      </c>
      <c r="K35" s="89"/>
    </row>
    <row r="36" spans="1:15" ht="6" customHeight="1" x14ac:dyDescent="0.2">
      <c r="A36" s="78"/>
      <c r="B36" s="78"/>
      <c r="C36" s="409"/>
      <c r="D36" s="409"/>
      <c r="E36" s="410"/>
      <c r="F36" s="410"/>
      <c r="G36" s="409"/>
      <c r="H36" s="410"/>
      <c r="I36" s="407"/>
      <c r="J36" s="408"/>
      <c r="K36" s="405"/>
    </row>
    <row r="37" spans="1:15" ht="11.25" customHeight="1" x14ac:dyDescent="0.25">
      <c r="A37" s="396" t="s">
        <v>50</v>
      </c>
      <c r="B37" s="396"/>
      <c r="C37" s="524">
        <v>201</v>
      </c>
      <c r="D37" s="524">
        <v>198</v>
      </c>
      <c r="E37" s="518"/>
      <c r="F37" s="524">
        <v>495</v>
      </c>
      <c r="G37" s="524">
        <v>465</v>
      </c>
      <c r="H37" s="518"/>
      <c r="I37" s="525" t="s">
        <v>174</v>
      </c>
      <c r="J37" s="526" t="s">
        <v>172</v>
      </c>
      <c r="K37" s="405"/>
    </row>
    <row r="38" spans="1:15" ht="12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405"/>
      <c r="K38" s="76"/>
    </row>
    <row r="39" spans="1:15" ht="12" customHeight="1" x14ac:dyDescent="0.25">
      <c r="A39" s="67" t="s">
        <v>248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5" ht="12" customHeight="1" x14ac:dyDescent="0.25">
      <c r="A40" s="44" t="s">
        <v>66</v>
      </c>
      <c r="B40" s="44"/>
      <c r="C40" s="44"/>
      <c r="D40" s="78"/>
      <c r="E40" s="78"/>
      <c r="F40" s="78"/>
      <c r="G40" s="78"/>
      <c r="H40" s="78"/>
      <c r="I40" s="78"/>
      <c r="J40" s="78"/>
      <c r="K40" s="76"/>
    </row>
    <row r="41" spans="1:15" ht="12" customHeight="1" x14ac:dyDescent="0.25">
      <c r="A41" s="44" t="s">
        <v>67</v>
      </c>
      <c r="B41" s="44"/>
      <c r="C41" s="44"/>
      <c r="D41" s="78"/>
      <c r="E41" s="78"/>
      <c r="F41" s="78"/>
      <c r="G41" s="78"/>
      <c r="H41" s="78"/>
      <c r="I41" s="78"/>
      <c r="J41" s="78"/>
      <c r="K41" s="78"/>
      <c r="L41" s="5"/>
      <c r="M41" s="5"/>
      <c r="N41" s="5"/>
      <c r="O41" s="5"/>
    </row>
    <row r="42" spans="1:15" s="393" customFormat="1" x14ac:dyDescent="0.2">
      <c r="A42" s="125" t="s">
        <v>74</v>
      </c>
      <c r="B42" s="119"/>
      <c r="C42" s="120"/>
      <c r="D42" s="120"/>
      <c r="E42" s="120"/>
      <c r="F42" s="120"/>
      <c r="G42" s="120"/>
      <c r="H42" s="120"/>
    </row>
    <row r="43" spans="1:15" ht="12" customHeight="1" x14ac:dyDescent="0.25">
      <c r="A43" s="44" t="s">
        <v>249</v>
      </c>
      <c r="B43" s="44"/>
      <c r="C43" s="44"/>
      <c r="D43" s="78"/>
      <c r="E43" s="78"/>
      <c r="F43" s="78"/>
      <c r="G43" s="78"/>
      <c r="H43" s="78"/>
      <c r="I43" s="78"/>
      <c r="J43" s="78"/>
      <c r="K43" s="78"/>
      <c r="L43" s="5"/>
      <c r="M43" s="5"/>
      <c r="N43" s="5"/>
      <c r="O43" s="5"/>
    </row>
    <row r="44" spans="1:15" s="90" customFormat="1" ht="12" customHeight="1" x14ac:dyDescent="0.25">
      <c r="A44" s="67" t="s">
        <v>245</v>
      </c>
      <c r="B44" s="44"/>
      <c r="C44" s="44"/>
      <c r="D44" s="78"/>
      <c r="E44" s="78"/>
      <c r="F44" s="78"/>
      <c r="G44" s="78"/>
      <c r="H44" s="78"/>
      <c r="I44" s="78"/>
      <c r="J44" s="78"/>
      <c r="K44" s="78"/>
      <c r="L44" s="5"/>
      <c r="M44" s="5"/>
      <c r="N44" s="5"/>
      <c r="O44" s="5"/>
    </row>
    <row r="45" spans="1:15" s="33" customFormat="1" ht="10" x14ac:dyDescent="0.3"/>
  </sheetData>
  <mergeCells count="5">
    <mergeCell ref="A1:K1"/>
    <mergeCell ref="C3:G3"/>
    <mergeCell ref="I5:J5"/>
    <mergeCell ref="F5:G5"/>
    <mergeCell ref="C5:D5"/>
  </mergeCells>
  <pageMargins left="0.86614173228346458" right="0.86614173228346458" top="0.55118110236220474" bottom="0.74803149606299213" header="0" footer="0.23622047244094491"/>
  <pageSetup scale="92" orientation="landscape" r:id="rId1"/>
  <headerFooter>
    <oddFooter>&amp;L&amp;9OIA 2014/09/05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sqref="A1:J1"/>
    </sheetView>
  </sheetViews>
  <sheetFormatPr defaultColWidth="29.9140625" defaultRowHeight="11.5" x14ac:dyDescent="0.3"/>
  <cols>
    <col min="1" max="1" width="9.9140625" style="99" customWidth="1"/>
    <col min="2" max="2" width="20.58203125" style="99" customWidth="1"/>
    <col min="3" max="3" width="1.9140625" style="99" customWidth="1"/>
    <col min="4" max="4" width="13.58203125" style="99" customWidth="1"/>
    <col min="5" max="5" width="13.4140625" style="99" customWidth="1"/>
    <col min="6" max="6" width="1.9140625" style="99" customWidth="1"/>
    <col min="7" max="8" width="13.58203125" style="99" customWidth="1"/>
    <col min="9" max="9" width="4" style="99" customWidth="1"/>
    <col min="10" max="13" width="13.58203125" style="99" customWidth="1"/>
    <col min="14" max="14" width="5.9140625" style="99" customWidth="1"/>
    <col min="15" max="15" width="26.08203125" style="93" customWidth="1"/>
    <col min="16" max="16" width="31.1640625" style="93" customWidth="1"/>
    <col min="17" max="19" width="7.1640625" style="93" customWidth="1"/>
    <col min="20" max="20" width="5.9140625" style="93" customWidth="1"/>
    <col min="21" max="21" width="9.08203125" style="93" customWidth="1"/>
    <col min="22" max="16384" width="29.9140625" style="93"/>
  </cols>
  <sheetData>
    <row r="1" spans="1:19" ht="15.65" customHeight="1" x14ac:dyDescent="0.2">
      <c r="A1" s="541" t="s">
        <v>276</v>
      </c>
      <c r="B1" s="541"/>
      <c r="C1" s="541"/>
      <c r="D1" s="541"/>
      <c r="E1" s="541"/>
      <c r="F1" s="541"/>
      <c r="G1" s="541"/>
      <c r="H1" s="541"/>
      <c r="I1" s="541"/>
      <c r="J1" s="541"/>
      <c r="K1" s="122"/>
      <c r="L1" s="122"/>
      <c r="M1" s="122"/>
      <c r="N1" s="122"/>
      <c r="O1" s="122"/>
      <c r="P1" s="4"/>
    </row>
    <row r="2" spans="1:19" ht="14.15" customHeight="1" x14ac:dyDescent="0.25">
      <c r="A2" s="542" t="s">
        <v>719</v>
      </c>
      <c r="B2" s="543"/>
      <c r="C2" s="543"/>
      <c r="D2" s="543"/>
      <c r="E2" s="543"/>
      <c r="F2" s="543"/>
      <c r="G2" s="543"/>
      <c r="H2" s="543"/>
      <c r="I2" s="543"/>
      <c r="J2" s="543"/>
      <c r="K2" s="294"/>
      <c r="L2" s="294"/>
      <c r="M2" s="115"/>
      <c r="N2" s="115"/>
      <c r="O2" s="115"/>
    </row>
    <row r="3" spans="1:19" ht="14.15" customHeight="1" x14ac:dyDescent="0.25">
      <c r="B3" s="546" t="s">
        <v>43</v>
      </c>
      <c r="C3" s="546"/>
      <c r="D3" s="546"/>
      <c r="E3" s="546"/>
      <c r="F3" s="546"/>
      <c r="G3" s="546"/>
      <c r="H3" s="546"/>
      <c r="I3" s="546"/>
      <c r="J3" s="121"/>
      <c r="K3" s="121"/>
      <c r="L3" s="121"/>
      <c r="M3" s="121"/>
      <c r="N3" s="121"/>
      <c r="O3" s="120"/>
      <c r="P3" s="5"/>
    </row>
    <row r="4" spans="1:19" ht="11.25" customHeight="1" x14ac:dyDescent="0.25">
      <c r="A4" s="112"/>
      <c r="B4" s="112"/>
      <c r="C4" s="98"/>
      <c r="D4" s="98"/>
      <c r="E4" s="98"/>
      <c r="F4" s="98"/>
      <c r="G4" s="98"/>
      <c r="H4" s="98"/>
      <c r="I4" s="17"/>
      <c r="J4" s="115"/>
      <c r="K4" s="115"/>
      <c r="L4" s="115"/>
      <c r="M4" s="115"/>
      <c r="N4" s="115"/>
      <c r="O4" s="115"/>
    </row>
    <row r="5" spans="1:19" ht="24" customHeight="1" x14ac:dyDescent="0.2">
      <c r="A5" s="544" t="s">
        <v>5</v>
      </c>
      <c r="B5" s="544"/>
      <c r="C5" s="110"/>
      <c r="D5" s="540" t="s">
        <v>44</v>
      </c>
      <c r="E5" s="540"/>
      <c r="F5" s="110"/>
      <c r="G5" s="540" t="s">
        <v>45</v>
      </c>
      <c r="H5" s="540"/>
      <c r="I5" s="18"/>
      <c r="J5" s="115"/>
      <c r="K5" s="115"/>
      <c r="L5" s="115"/>
      <c r="M5" s="115"/>
      <c r="N5" s="115"/>
      <c r="O5" s="115"/>
    </row>
    <row r="6" spans="1:19" ht="13.25" customHeight="1" x14ac:dyDescent="0.2">
      <c r="A6" s="545"/>
      <c r="B6" s="545"/>
      <c r="C6" s="94"/>
      <c r="D6" s="137">
        <v>2013</v>
      </c>
      <c r="E6" s="138">
        <v>2012</v>
      </c>
      <c r="F6" s="137"/>
      <c r="G6" s="137">
        <v>2013</v>
      </c>
      <c r="H6" s="138">
        <v>2012</v>
      </c>
      <c r="I6" s="21"/>
      <c r="J6" s="115"/>
      <c r="K6" s="115"/>
      <c r="L6" s="115"/>
      <c r="M6" s="115"/>
      <c r="N6" s="115"/>
      <c r="O6" s="115"/>
    </row>
    <row r="7" spans="1:19" s="99" customFormat="1" ht="6" customHeight="1" x14ac:dyDescent="0.2">
      <c r="A7" s="101"/>
      <c r="B7" s="101"/>
      <c r="C7" s="94"/>
      <c r="D7" s="94"/>
      <c r="E7" s="95"/>
      <c r="F7" s="94"/>
      <c r="G7" s="94"/>
      <c r="H7" s="95"/>
      <c r="I7" s="21"/>
      <c r="J7" s="115"/>
      <c r="K7" s="115"/>
      <c r="L7" s="115"/>
      <c r="M7" s="115"/>
      <c r="N7" s="115"/>
      <c r="O7" s="115"/>
    </row>
    <row r="8" spans="1:19" ht="13.25" customHeight="1" x14ac:dyDescent="0.2">
      <c r="A8" s="536" t="s">
        <v>620</v>
      </c>
      <c r="B8" s="536"/>
      <c r="C8" s="94"/>
      <c r="D8" s="248">
        <v>3.5999999999999997E-2</v>
      </c>
      <c r="E8" s="248">
        <v>2.7E-2</v>
      </c>
      <c r="F8" s="249"/>
      <c r="G8" s="248">
        <v>1.2999999999999999E-2</v>
      </c>
      <c r="H8" s="248">
        <v>1.4E-2</v>
      </c>
      <c r="I8" s="21"/>
      <c r="J8" s="115"/>
      <c r="K8" s="115"/>
      <c r="L8" s="115"/>
      <c r="M8" s="115"/>
      <c r="N8" s="115"/>
      <c r="O8" s="115"/>
      <c r="R8" s="284"/>
      <c r="S8" s="284"/>
    </row>
    <row r="9" spans="1:19" ht="13.25" customHeight="1" x14ac:dyDescent="0.2">
      <c r="A9" s="536" t="s">
        <v>7</v>
      </c>
      <c r="B9" s="536"/>
      <c r="C9" s="94"/>
      <c r="D9" s="249">
        <v>4.5999999999999999E-2</v>
      </c>
      <c r="E9" s="248">
        <v>4.4999999999999998E-2</v>
      </c>
      <c r="F9" s="249"/>
      <c r="G9" s="249">
        <v>2.9000000000000001E-2</v>
      </c>
      <c r="H9" s="248">
        <v>3.1E-2</v>
      </c>
      <c r="I9" s="21"/>
      <c r="J9" s="115"/>
      <c r="K9" s="115"/>
      <c r="L9" s="115"/>
      <c r="M9" s="115"/>
      <c r="N9" s="115"/>
      <c r="O9" s="115"/>
      <c r="R9" s="285"/>
      <c r="S9" s="285"/>
    </row>
    <row r="10" spans="1:19" ht="13.25" customHeight="1" x14ac:dyDescent="0.2">
      <c r="A10" s="536" t="s">
        <v>61</v>
      </c>
      <c r="B10" s="536"/>
      <c r="C10" s="94"/>
      <c r="D10" s="249">
        <v>8.1000000000000003E-2</v>
      </c>
      <c r="E10" s="248">
        <v>6.3E-2</v>
      </c>
      <c r="F10" s="249"/>
      <c r="G10" s="249">
        <v>0</v>
      </c>
      <c r="H10" s="248">
        <v>0</v>
      </c>
      <c r="I10" s="21"/>
      <c r="J10" s="115"/>
      <c r="K10" s="115"/>
      <c r="L10" s="115"/>
      <c r="M10" s="115"/>
      <c r="N10" s="115"/>
      <c r="O10" s="115"/>
      <c r="R10" s="285"/>
      <c r="S10" s="285"/>
    </row>
    <row r="11" spans="1:19" ht="13.25" customHeight="1" x14ac:dyDescent="0.2">
      <c r="A11" s="536" t="s">
        <v>10</v>
      </c>
      <c r="B11" s="536"/>
      <c r="C11" s="94"/>
      <c r="D11" s="249">
        <v>7.6999999999999999E-2</v>
      </c>
      <c r="E11" s="248">
        <v>7.4999999999999997E-2</v>
      </c>
      <c r="F11" s="249"/>
      <c r="G11" s="249">
        <v>7.3999999999999996E-2</v>
      </c>
      <c r="H11" s="248">
        <v>6.4000000000000001E-2</v>
      </c>
      <c r="I11" s="21"/>
      <c r="J11" s="115"/>
      <c r="K11" s="115"/>
      <c r="L11" s="115"/>
      <c r="M11" s="115"/>
      <c r="N11" s="115"/>
      <c r="O11" s="115"/>
      <c r="R11" s="285"/>
      <c r="S11" s="285"/>
    </row>
    <row r="12" spans="1:19" ht="13.25" customHeight="1" x14ac:dyDescent="0.2">
      <c r="A12" s="536" t="s">
        <v>11</v>
      </c>
      <c r="B12" s="536"/>
      <c r="C12" s="94"/>
      <c r="D12" s="249">
        <v>3.1E-2</v>
      </c>
      <c r="E12" s="248">
        <v>3.4000000000000002E-2</v>
      </c>
      <c r="F12" s="249"/>
      <c r="G12" s="249">
        <v>3.1E-2</v>
      </c>
      <c r="H12" s="248">
        <v>0.04</v>
      </c>
      <c r="I12" s="21"/>
      <c r="J12" s="115"/>
      <c r="K12" s="115"/>
      <c r="L12" s="115"/>
      <c r="M12" s="115"/>
      <c r="N12" s="115"/>
      <c r="O12" s="115"/>
      <c r="Q12" s="99"/>
      <c r="R12" s="285"/>
      <c r="S12" s="285"/>
    </row>
    <row r="13" spans="1:19" ht="13.25" customHeight="1" x14ac:dyDescent="0.2">
      <c r="A13" s="536" t="s">
        <v>46</v>
      </c>
      <c r="B13" s="536"/>
      <c r="C13" s="94"/>
      <c r="D13" s="249">
        <v>3.9E-2</v>
      </c>
      <c r="E13" s="248">
        <v>2.5999999999999999E-2</v>
      </c>
      <c r="F13" s="249"/>
      <c r="G13" s="249">
        <v>2.5999999999999999E-2</v>
      </c>
      <c r="H13" s="248">
        <v>2.9000000000000001E-2</v>
      </c>
      <c r="I13" s="21"/>
      <c r="J13" s="115"/>
      <c r="K13" s="115"/>
      <c r="L13" s="115"/>
      <c r="M13" s="115"/>
      <c r="N13" s="115"/>
      <c r="O13" s="115"/>
    </row>
    <row r="14" spans="1:19" ht="13.25" customHeight="1" x14ac:dyDescent="0.2">
      <c r="A14" s="536" t="s">
        <v>47</v>
      </c>
      <c r="B14" s="536"/>
      <c r="C14" s="94"/>
      <c r="D14" s="249">
        <v>6.2E-2</v>
      </c>
      <c r="E14" s="248">
        <v>7.0000000000000007E-2</v>
      </c>
      <c r="F14" s="249"/>
      <c r="G14" s="96" t="s">
        <v>9</v>
      </c>
      <c r="H14" s="96" t="s">
        <v>9</v>
      </c>
      <c r="I14" s="21"/>
      <c r="J14" s="115"/>
      <c r="K14" s="115"/>
      <c r="L14" s="115"/>
      <c r="M14" s="115"/>
      <c r="N14" s="115"/>
      <c r="O14" s="115"/>
    </row>
    <row r="15" spans="1:19" ht="13.25" customHeight="1" x14ac:dyDescent="0.2">
      <c r="A15" s="536" t="s">
        <v>13</v>
      </c>
      <c r="B15" s="536"/>
      <c r="C15" s="94"/>
      <c r="D15" s="249">
        <v>8.5999999999999993E-2</v>
      </c>
      <c r="E15" s="248">
        <v>6.5000000000000002E-2</v>
      </c>
      <c r="F15" s="249"/>
      <c r="G15" s="249">
        <v>4.8000000000000001E-2</v>
      </c>
      <c r="H15" s="248">
        <v>5.8000000000000003E-2</v>
      </c>
      <c r="I15" s="21"/>
      <c r="J15" s="115"/>
      <c r="K15" s="115"/>
      <c r="L15" s="115"/>
      <c r="M15" s="115"/>
      <c r="N15" s="115"/>
      <c r="O15" s="115"/>
    </row>
    <row r="16" spans="1:19" ht="13.25" customHeight="1" x14ac:dyDescent="0.2">
      <c r="A16" s="536" t="s">
        <v>14</v>
      </c>
      <c r="B16" s="536"/>
      <c r="C16" s="94"/>
      <c r="D16" s="249">
        <v>5.0999999999999997E-2</v>
      </c>
      <c r="E16" s="248">
        <v>5.3999999999999999E-2</v>
      </c>
      <c r="F16" s="249"/>
      <c r="G16" s="249">
        <v>7.0000000000000001E-3</v>
      </c>
      <c r="H16" s="248">
        <v>5.0000000000000001E-3</v>
      </c>
      <c r="I16" s="21"/>
      <c r="J16" s="115"/>
      <c r="K16" s="115"/>
      <c r="L16" s="115"/>
      <c r="M16" s="115"/>
      <c r="N16" s="115"/>
      <c r="O16" s="115"/>
    </row>
    <row r="17" spans="1:21" ht="13.25" customHeight="1" x14ac:dyDescent="0.2">
      <c r="A17" s="536" t="s">
        <v>15</v>
      </c>
      <c r="B17" s="536"/>
      <c r="C17" s="94"/>
      <c r="D17" s="249">
        <v>6.2E-2</v>
      </c>
      <c r="E17" s="248">
        <v>5.8999999999999997E-2</v>
      </c>
      <c r="F17" s="249"/>
      <c r="G17" s="249">
        <v>4.2999999999999997E-2</v>
      </c>
      <c r="H17" s="248">
        <v>4.7E-2</v>
      </c>
      <c r="I17" s="21"/>
      <c r="J17" s="115"/>
      <c r="K17" s="115"/>
      <c r="L17" s="115"/>
      <c r="M17" s="115"/>
      <c r="N17" s="115"/>
      <c r="O17" s="115"/>
    </row>
    <row r="18" spans="1:21" ht="13.25" customHeight="1" x14ac:dyDescent="0.2">
      <c r="A18" s="536" t="s">
        <v>48</v>
      </c>
      <c r="B18" s="536"/>
      <c r="C18" s="94"/>
      <c r="D18" s="249">
        <v>0.114</v>
      </c>
      <c r="E18" s="248">
        <v>0.123</v>
      </c>
      <c r="F18" s="249"/>
      <c r="G18" s="96" t="s">
        <v>9</v>
      </c>
      <c r="H18" s="96" t="s">
        <v>9</v>
      </c>
      <c r="I18" s="21"/>
      <c r="J18" s="115"/>
      <c r="K18" s="115"/>
      <c r="L18" s="115"/>
      <c r="M18" s="115"/>
      <c r="N18" s="115"/>
      <c r="O18" s="115"/>
      <c r="T18" s="286"/>
      <c r="U18" s="284"/>
    </row>
    <row r="19" spans="1:21" ht="13.25" customHeight="1" x14ac:dyDescent="0.25">
      <c r="A19" s="535" t="s">
        <v>26</v>
      </c>
      <c r="B19" s="535"/>
      <c r="C19" s="130"/>
      <c r="D19" s="96" t="s">
        <v>9</v>
      </c>
      <c r="E19" s="96" t="s">
        <v>9</v>
      </c>
      <c r="F19" s="249"/>
      <c r="G19" s="249">
        <v>5.8999999999999997E-2</v>
      </c>
      <c r="H19" s="251">
        <v>4.2999999999999997E-2</v>
      </c>
      <c r="I19" s="116"/>
      <c r="J19" s="115"/>
      <c r="K19" s="115"/>
      <c r="L19" s="115"/>
      <c r="M19" s="115"/>
      <c r="N19" s="115"/>
      <c r="O19" s="115"/>
      <c r="T19" s="286"/>
      <c r="U19" s="284"/>
    </row>
    <row r="20" spans="1:21" s="130" customFormat="1" ht="13.25" customHeight="1" x14ac:dyDescent="0.2">
      <c r="A20" s="536" t="s">
        <v>16</v>
      </c>
      <c r="B20" s="536"/>
      <c r="C20" s="94"/>
      <c r="D20" s="249">
        <v>6.8000000000000005E-2</v>
      </c>
      <c r="E20" s="248">
        <v>6.2E-2</v>
      </c>
      <c r="F20" s="249"/>
      <c r="G20" s="249">
        <v>2.9000000000000001E-2</v>
      </c>
      <c r="H20" s="248">
        <v>3.3000000000000002E-2</v>
      </c>
      <c r="I20" s="21"/>
      <c r="J20" s="129"/>
      <c r="K20" s="129"/>
      <c r="L20" s="129"/>
      <c r="M20" s="129"/>
      <c r="N20" s="129"/>
      <c r="O20" s="129"/>
      <c r="T20" s="286"/>
      <c r="U20" s="284"/>
    </row>
    <row r="21" spans="1:21" ht="13.25" customHeight="1" x14ac:dyDescent="0.2">
      <c r="A21" s="536" t="s">
        <v>17</v>
      </c>
      <c r="B21" s="536"/>
      <c r="C21" s="94"/>
      <c r="D21" s="249">
        <v>8.6999999999999994E-2</v>
      </c>
      <c r="E21" s="248">
        <v>6.9000000000000006E-2</v>
      </c>
      <c r="F21" s="249"/>
      <c r="G21" s="249">
        <v>2.1999999999999999E-2</v>
      </c>
      <c r="H21" s="248">
        <v>0</v>
      </c>
      <c r="I21" s="21"/>
      <c r="J21" s="115"/>
      <c r="K21" s="115"/>
      <c r="L21" s="115"/>
      <c r="M21" s="115"/>
      <c r="N21" s="115"/>
      <c r="O21" s="115"/>
      <c r="T21" s="286"/>
    </row>
    <row r="22" spans="1:21" ht="13.25" customHeight="1" x14ac:dyDescent="0.2">
      <c r="A22" s="536" t="s">
        <v>18</v>
      </c>
      <c r="B22" s="536"/>
      <c r="C22" s="94"/>
      <c r="D22" s="249">
        <v>8.2000000000000003E-2</v>
      </c>
      <c r="E22" s="248">
        <v>7.1999999999999995E-2</v>
      </c>
      <c r="F22" s="249"/>
      <c r="G22" s="249">
        <v>0.44400000000000001</v>
      </c>
      <c r="H22" s="248">
        <v>0.33300000000000002</v>
      </c>
      <c r="I22" s="21"/>
      <c r="J22" s="115"/>
      <c r="K22" s="115"/>
      <c r="L22" s="115"/>
      <c r="M22" s="115"/>
      <c r="N22" s="115"/>
      <c r="O22" s="115"/>
    </row>
    <row r="23" spans="1:21" ht="13.25" customHeight="1" x14ac:dyDescent="0.2">
      <c r="A23" s="536" t="s">
        <v>596</v>
      </c>
      <c r="B23" s="536"/>
      <c r="C23" s="94"/>
      <c r="D23" s="249">
        <v>0.05</v>
      </c>
      <c r="E23" s="248">
        <v>5.1999999999999998E-2</v>
      </c>
      <c r="F23" s="249"/>
      <c r="G23" s="249">
        <v>1.2E-2</v>
      </c>
      <c r="H23" s="248">
        <v>8.9999999999999993E-3</v>
      </c>
      <c r="I23" s="21"/>
      <c r="J23" s="115"/>
      <c r="K23" s="115"/>
      <c r="L23" s="115"/>
      <c r="M23" s="115"/>
      <c r="N23" s="115"/>
      <c r="O23" s="115"/>
    </row>
    <row r="24" spans="1:21" ht="13.25" customHeight="1" x14ac:dyDescent="0.2">
      <c r="A24" s="536" t="s">
        <v>621</v>
      </c>
      <c r="B24" s="536"/>
      <c r="C24" s="94"/>
      <c r="D24" s="249">
        <v>4.4999999999999998E-2</v>
      </c>
      <c r="E24" s="248">
        <v>8.4000000000000005E-2</v>
      </c>
      <c r="F24" s="249"/>
      <c r="G24" s="249">
        <v>6.4000000000000001E-2</v>
      </c>
      <c r="H24" s="248">
        <v>5.8000000000000003E-2</v>
      </c>
      <c r="I24" s="21"/>
      <c r="J24" s="115"/>
      <c r="K24" s="115"/>
      <c r="L24" s="115"/>
      <c r="M24" s="115"/>
      <c r="N24" s="115"/>
      <c r="O24" s="115"/>
    </row>
    <row r="25" spans="1:21" ht="13.25" customHeight="1" x14ac:dyDescent="0.2">
      <c r="A25" s="536" t="s">
        <v>21</v>
      </c>
      <c r="B25" s="536"/>
      <c r="C25" s="94"/>
      <c r="D25" s="249">
        <v>3.2000000000000001E-2</v>
      </c>
      <c r="E25" s="248">
        <v>4.2000000000000003E-2</v>
      </c>
      <c r="F25" s="249"/>
      <c r="G25" s="249">
        <v>0</v>
      </c>
      <c r="H25" s="248">
        <v>0</v>
      </c>
      <c r="I25" s="21"/>
      <c r="J25" s="115"/>
      <c r="K25" s="115"/>
      <c r="L25" s="115"/>
      <c r="M25" s="115"/>
      <c r="N25" s="115"/>
      <c r="O25" s="115"/>
    </row>
    <row r="26" spans="1:21" ht="13.25" customHeight="1" x14ac:dyDescent="0.2">
      <c r="A26" s="536" t="s">
        <v>622</v>
      </c>
      <c r="B26" s="536"/>
      <c r="C26" s="94"/>
      <c r="D26" s="249">
        <v>0.13</v>
      </c>
      <c r="E26" s="248">
        <v>0.14799999999999999</v>
      </c>
      <c r="F26" s="249"/>
      <c r="G26" s="249">
        <v>5.6000000000000001E-2</v>
      </c>
      <c r="H26" s="248">
        <v>4.8000000000000001E-2</v>
      </c>
      <c r="I26" s="21"/>
      <c r="J26" s="115"/>
      <c r="K26" s="115"/>
      <c r="L26" s="115"/>
      <c r="M26" s="115"/>
      <c r="N26" s="115"/>
      <c r="O26" s="115"/>
    </row>
    <row r="27" spans="1:21" ht="13.25" customHeight="1" x14ac:dyDescent="0.2">
      <c r="A27" s="536" t="s">
        <v>23</v>
      </c>
      <c r="B27" s="536"/>
      <c r="C27" s="94"/>
      <c r="D27" s="249">
        <v>6.0999999999999999E-2</v>
      </c>
      <c r="E27" s="248">
        <v>5.0999999999999997E-2</v>
      </c>
      <c r="F27" s="249"/>
      <c r="G27" s="249">
        <v>0</v>
      </c>
      <c r="H27" s="248">
        <v>0</v>
      </c>
      <c r="I27" s="21"/>
      <c r="J27" s="115"/>
      <c r="K27" s="115"/>
      <c r="L27" s="115"/>
      <c r="M27" s="115"/>
      <c r="N27" s="115"/>
      <c r="O27" s="115"/>
    </row>
    <row r="28" spans="1:21" ht="13.25" customHeight="1" x14ac:dyDescent="0.2">
      <c r="A28" s="536" t="s">
        <v>24</v>
      </c>
      <c r="B28" s="536"/>
      <c r="C28" s="94"/>
      <c r="D28" s="249">
        <v>4.5999999999999999E-2</v>
      </c>
      <c r="E28" s="248">
        <v>4.3999999999999997E-2</v>
      </c>
      <c r="F28" s="249"/>
      <c r="G28" s="249">
        <v>2.7E-2</v>
      </c>
      <c r="H28" s="248">
        <v>1.4999999999999999E-2</v>
      </c>
      <c r="I28" s="21"/>
      <c r="J28" s="115"/>
      <c r="K28" s="115"/>
      <c r="L28" s="115"/>
      <c r="M28" s="115"/>
      <c r="N28" s="115"/>
      <c r="O28" s="115"/>
    </row>
    <row r="29" spans="1:21" ht="13.25" customHeight="1" x14ac:dyDescent="0.2">
      <c r="A29" s="536" t="s">
        <v>25</v>
      </c>
      <c r="B29" s="536"/>
      <c r="C29" s="94"/>
      <c r="D29" s="249">
        <v>0.26</v>
      </c>
      <c r="E29" s="248">
        <v>0.26600000000000001</v>
      </c>
      <c r="F29" s="249"/>
      <c r="G29" s="249">
        <v>0.13300000000000001</v>
      </c>
      <c r="H29" s="248">
        <v>0.16700000000000001</v>
      </c>
      <c r="I29" s="21"/>
      <c r="J29" s="115"/>
      <c r="K29" s="115"/>
      <c r="L29" s="115"/>
      <c r="M29" s="115"/>
      <c r="N29" s="115"/>
      <c r="O29" s="115"/>
    </row>
    <row r="30" spans="1:21" ht="13.25" customHeight="1" x14ac:dyDescent="0.2">
      <c r="A30" s="536" t="s">
        <v>49</v>
      </c>
      <c r="B30" s="536"/>
      <c r="C30" s="94"/>
      <c r="D30" s="249">
        <v>9.6000000000000002E-2</v>
      </c>
      <c r="E30" s="248">
        <v>9.0999999999999998E-2</v>
      </c>
      <c r="F30" s="249"/>
      <c r="G30" s="96" t="s">
        <v>9</v>
      </c>
      <c r="H30" s="96" t="s">
        <v>9</v>
      </c>
      <c r="I30" s="21"/>
      <c r="J30" s="115"/>
      <c r="K30" s="115"/>
      <c r="L30" s="115"/>
      <c r="M30" s="115"/>
      <c r="N30" s="115"/>
      <c r="O30" s="115"/>
    </row>
    <row r="31" spans="1:21" ht="6" customHeight="1" x14ac:dyDescent="0.2">
      <c r="A31" s="538"/>
      <c r="B31" s="538"/>
      <c r="C31" s="116"/>
      <c r="D31" s="250"/>
      <c r="E31" s="251"/>
      <c r="F31" s="250"/>
      <c r="G31" s="250"/>
      <c r="H31" s="252"/>
      <c r="I31" s="21"/>
      <c r="J31" s="115"/>
      <c r="K31" s="115"/>
      <c r="L31" s="115"/>
      <c r="M31" s="115"/>
      <c r="N31" s="115"/>
      <c r="O31" s="115"/>
    </row>
    <row r="32" spans="1:21" ht="13.25" customHeight="1" x14ac:dyDescent="0.2">
      <c r="A32" s="537" t="s">
        <v>228</v>
      </c>
      <c r="B32" s="537"/>
      <c r="C32" s="118"/>
      <c r="D32" s="254">
        <v>7.8E-2</v>
      </c>
      <c r="E32" s="254">
        <v>7.6999999999999999E-2</v>
      </c>
      <c r="F32" s="254"/>
      <c r="G32" s="254">
        <v>4.2000000000000003E-2</v>
      </c>
      <c r="H32" s="255">
        <v>4.1000000000000002E-2</v>
      </c>
      <c r="I32" s="120"/>
      <c r="J32" s="120"/>
      <c r="K32" s="120"/>
      <c r="L32" s="120"/>
      <c r="M32" s="120"/>
      <c r="N32" s="120"/>
      <c r="O32" s="115"/>
    </row>
    <row r="33" spans="1:15" s="5" customFormat="1" ht="12" customHeight="1" x14ac:dyDescent="0.2">
      <c r="A33" s="538"/>
      <c r="B33" s="538"/>
      <c r="C33" s="115"/>
      <c r="D33" s="115"/>
      <c r="E33" s="115"/>
      <c r="F33" s="115"/>
      <c r="G33" s="115"/>
      <c r="H33" s="115"/>
      <c r="I33" s="120"/>
      <c r="J33" s="120"/>
      <c r="K33" s="120"/>
      <c r="L33" s="120"/>
      <c r="M33" s="120"/>
      <c r="N33" s="120"/>
      <c r="O33" s="120"/>
    </row>
    <row r="34" spans="1:15" ht="12" customHeight="1" x14ac:dyDescent="0.25">
      <c r="A34" s="119" t="s">
        <v>195</v>
      </c>
      <c r="B34" s="119"/>
      <c r="C34" s="119"/>
      <c r="D34" s="119"/>
      <c r="E34" s="119"/>
      <c r="F34" s="119"/>
      <c r="G34" s="119"/>
      <c r="H34" s="119"/>
      <c r="I34" s="115"/>
      <c r="J34" s="115"/>
      <c r="K34" s="115"/>
      <c r="L34" s="115"/>
      <c r="M34" s="115"/>
      <c r="N34" s="115"/>
      <c r="O34" s="115"/>
    </row>
    <row r="35" spans="1:15" ht="11.4" x14ac:dyDescent="0.25">
      <c r="A35" s="119" t="s">
        <v>51</v>
      </c>
      <c r="B35" s="119"/>
      <c r="C35" s="119"/>
      <c r="D35" s="119"/>
      <c r="E35" s="119"/>
      <c r="F35" s="119"/>
      <c r="G35" s="119"/>
      <c r="H35" s="119"/>
    </row>
    <row r="36" spans="1:15" ht="11.4" x14ac:dyDescent="0.25">
      <c r="A36" s="539" t="s">
        <v>52</v>
      </c>
      <c r="B36" s="539"/>
      <c r="C36" s="539"/>
      <c r="D36" s="539"/>
      <c r="E36" s="539"/>
      <c r="F36" s="539"/>
      <c r="G36" s="539"/>
      <c r="H36" s="539"/>
    </row>
    <row r="37" spans="1:15" ht="11.4" x14ac:dyDescent="0.25">
      <c r="A37" s="119" t="s">
        <v>598</v>
      </c>
      <c r="B37" s="119"/>
      <c r="C37" s="120"/>
      <c r="D37" s="120"/>
      <c r="E37" s="120"/>
      <c r="F37" s="120"/>
      <c r="G37" s="120"/>
      <c r="H37" s="120"/>
    </row>
    <row r="38" spans="1:15" ht="11.4" x14ac:dyDescent="0.25">
      <c r="A38" s="119" t="s">
        <v>623</v>
      </c>
      <c r="B38" s="119"/>
      <c r="C38" s="120"/>
      <c r="D38" s="120"/>
      <c r="E38" s="120"/>
      <c r="F38" s="120"/>
      <c r="G38" s="120"/>
      <c r="H38" s="120"/>
    </row>
    <row r="39" spans="1:15" ht="11.4" x14ac:dyDescent="0.2">
      <c r="A39" s="125" t="s">
        <v>624</v>
      </c>
      <c r="B39" s="119"/>
      <c r="C39" s="120"/>
      <c r="D39" s="120"/>
      <c r="E39" s="120"/>
      <c r="F39" s="120"/>
      <c r="G39" s="120"/>
      <c r="H39" s="120"/>
    </row>
    <row r="40" spans="1:15" x14ac:dyDescent="0.3">
      <c r="A40" s="126" t="s">
        <v>238</v>
      </c>
      <c r="B40" s="115"/>
      <c r="C40" s="115"/>
      <c r="D40" s="115"/>
      <c r="E40" s="115"/>
      <c r="F40" s="115"/>
      <c r="G40" s="115"/>
      <c r="H40" s="115"/>
    </row>
    <row r="41" spans="1:15" x14ac:dyDescent="0.3">
      <c r="A41" s="33"/>
    </row>
  </sheetData>
  <mergeCells count="34">
    <mergeCell ref="G5:H5"/>
    <mergeCell ref="D5:E5"/>
    <mergeCell ref="A1:J1"/>
    <mergeCell ref="A2:J2"/>
    <mergeCell ref="A14:B14"/>
    <mergeCell ref="A5:B5"/>
    <mergeCell ref="A6:B6"/>
    <mergeCell ref="A8:B8"/>
    <mergeCell ref="A9:B9"/>
    <mergeCell ref="A10:B10"/>
    <mergeCell ref="A11:B11"/>
    <mergeCell ref="A12:B12"/>
    <mergeCell ref="A13:B13"/>
    <mergeCell ref="B3:I3"/>
    <mergeCell ref="A32:B32"/>
    <mergeCell ref="A33:B33"/>
    <mergeCell ref="A36:H36"/>
    <mergeCell ref="A28:B28"/>
    <mergeCell ref="A29:B29"/>
    <mergeCell ref="A30:B30"/>
    <mergeCell ref="A31:B31"/>
    <mergeCell ref="A19:B19"/>
    <mergeCell ref="A27:B2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</mergeCells>
  <pageMargins left="0.70866141732283461" right="0.46875" top="0.21875" bottom="0.48958333333333331" header="0.31496062992125984" footer="0.31496062992125984"/>
  <pageSetup orientation="landscape" r:id="rId1"/>
  <headerFooter>
    <oddFooter>&amp;L&amp;9OIA 2014/09/05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sqref="A1:H1"/>
    </sheetView>
  </sheetViews>
  <sheetFormatPr defaultColWidth="30.4140625" defaultRowHeight="11.5" x14ac:dyDescent="0.3"/>
  <cols>
    <col min="1" max="1" width="17.58203125" style="2" customWidth="1"/>
    <col min="2" max="2" width="13" style="2" customWidth="1"/>
    <col min="3" max="3" width="1.9140625" style="2" customWidth="1"/>
    <col min="4" max="4" width="14" style="99" customWidth="1"/>
    <col min="5" max="5" width="14" style="2" customWidth="1"/>
    <col min="6" max="6" width="1.9140625" style="2" customWidth="1"/>
    <col min="7" max="7" width="13.58203125" style="99" customWidth="1"/>
    <col min="8" max="8" width="13.58203125" style="2" customWidth="1"/>
    <col min="9" max="9" width="3.5" style="2" customWidth="1"/>
    <col min="10" max="14" width="5.9140625" style="2" customWidth="1"/>
    <col min="15" max="17" width="9" style="2" customWidth="1"/>
    <col min="18" max="16384" width="30.4140625" style="2"/>
  </cols>
  <sheetData>
    <row r="1" spans="1:16" ht="15.65" customHeight="1" x14ac:dyDescent="0.2">
      <c r="A1" s="527" t="s">
        <v>270</v>
      </c>
      <c r="B1" s="527"/>
      <c r="C1" s="527"/>
      <c r="D1" s="527"/>
      <c r="E1" s="527"/>
      <c r="F1" s="527"/>
      <c r="G1" s="527"/>
      <c r="H1" s="527"/>
      <c r="I1" s="4"/>
      <c r="J1" s="4"/>
      <c r="K1" s="4"/>
      <c r="L1" s="4"/>
      <c r="M1" s="4"/>
      <c r="N1" s="4"/>
      <c r="O1" s="4"/>
      <c r="P1" s="4"/>
    </row>
    <row r="2" spans="1:16" ht="14.15" customHeight="1" x14ac:dyDescent="0.25">
      <c r="A2" s="549" t="s">
        <v>719</v>
      </c>
      <c r="B2" s="528"/>
      <c r="C2" s="528"/>
      <c r="D2" s="528"/>
      <c r="E2" s="528"/>
      <c r="F2" s="528"/>
      <c r="G2" s="528"/>
      <c r="H2" s="528"/>
      <c r="I2" s="46"/>
      <c r="J2" s="46"/>
      <c r="K2" s="46"/>
      <c r="L2" s="46"/>
    </row>
    <row r="3" spans="1:16" ht="14.15" customHeight="1" x14ac:dyDescent="0.25">
      <c r="B3" s="550" t="s">
        <v>55</v>
      </c>
      <c r="C3" s="550"/>
      <c r="D3" s="550"/>
      <c r="E3" s="550"/>
      <c r="F3" s="550"/>
      <c r="G3" s="550"/>
      <c r="H3" s="45"/>
      <c r="I3" s="45"/>
      <c r="J3" s="45"/>
      <c r="K3" s="45"/>
      <c r="L3" s="45"/>
      <c r="M3" s="45"/>
      <c r="N3" s="45"/>
      <c r="O3" s="5"/>
      <c r="P3" s="5"/>
    </row>
    <row r="4" spans="1:16" ht="11.25" customHeight="1" x14ac:dyDescent="0.25">
      <c r="A4" s="10"/>
      <c r="B4" s="10"/>
      <c r="C4" s="11"/>
      <c r="D4" s="98"/>
      <c r="E4" s="11"/>
      <c r="F4" s="11"/>
      <c r="G4" s="98"/>
      <c r="H4" s="11"/>
      <c r="I4" s="17"/>
      <c r="M4" s="285"/>
      <c r="N4" s="285"/>
      <c r="O4" s="285"/>
    </row>
    <row r="5" spans="1:16" ht="24" customHeight="1" x14ac:dyDescent="0.2">
      <c r="A5" s="544" t="s">
        <v>5</v>
      </c>
      <c r="B5" s="544"/>
      <c r="C5" s="13"/>
      <c r="D5" s="540" t="s">
        <v>271</v>
      </c>
      <c r="E5" s="540"/>
      <c r="F5" s="13"/>
      <c r="G5" s="540" t="s">
        <v>272</v>
      </c>
      <c r="H5" s="540"/>
      <c r="I5" s="18"/>
      <c r="M5" s="285"/>
      <c r="N5" s="285"/>
      <c r="O5" s="285"/>
    </row>
    <row r="6" spans="1:16" s="99" customFormat="1" ht="15" customHeight="1" x14ac:dyDescent="0.2">
      <c r="A6" s="58"/>
      <c r="B6" s="58"/>
      <c r="C6" s="18"/>
      <c r="D6" s="15">
        <v>2013</v>
      </c>
      <c r="E6" s="15">
        <v>2012</v>
      </c>
      <c r="F6" s="15"/>
      <c r="G6" s="15">
        <v>2013</v>
      </c>
      <c r="H6" s="15">
        <v>2012</v>
      </c>
      <c r="I6" s="18"/>
    </row>
    <row r="7" spans="1:16" ht="13.25" customHeight="1" x14ac:dyDescent="0.2">
      <c r="A7" s="545"/>
      <c r="B7" s="545"/>
      <c r="C7" s="35"/>
      <c r="D7" s="35"/>
      <c r="E7" s="34"/>
      <c r="F7" s="35"/>
      <c r="G7" s="35"/>
      <c r="H7" s="34"/>
      <c r="I7" s="36"/>
    </row>
    <row r="8" spans="1:16" ht="13.25" customHeight="1" x14ac:dyDescent="0.2">
      <c r="A8" s="536" t="s">
        <v>54</v>
      </c>
      <c r="B8" s="536"/>
      <c r="C8" s="35"/>
      <c r="D8" s="256">
        <v>0.16</v>
      </c>
      <c r="E8" s="257">
        <v>0.14599999999999999</v>
      </c>
      <c r="F8" s="256"/>
      <c r="G8" s="256">
        <v>0.45100000000000001</v>
      </c>
      <c r="H8" s="257">
        <v>0.44292237442922372</v>
      </c>
      <c r="I8" s="36"/>
    </row>
    <row r="9" spans="1:16" ht="13.25" customHeight="1" x14ac:dyDescent="0.2">
      <c r="A9" s="536" t="s">
        <v>7</v>
      </c>
      <c r="B9" s="536"/>
      <c r="C9" s="35"/>
      <c r="D9" s="256">
        <v>7.5999999999999998E-2</v>
      </c>
      <c r="E9" s="257">
        <v>7.0999999999999994E-2</v>
      </c>
      <c r="F9" s="256"/>
      <c r="G9" s="256">
        <v>8.3000000000000004E-2</v>
      </c>
      <c r="H9" s="257">
        <v>0.10572687224669604</v>
      </c>
      <c r="I9" s="36"/>
    </row>
    <row r="10" spans="1:16" ht="13.25" customHeight="1" x14ac:dyDescent="0.2">
      <c r="A10" s="536" t="s">
        <v>61</v>
      </c>
      <c r="B10" s="536"/>
      <c r="C10" s="35"/>
      <c r="D10" s="256">
        <v>7.1999999999999995E-2</v>
      </c>
      <c r="E10" s="257">
        <v>5.2999999999999999E-2</v>
      </c>
      <c r="F10" s="256"/>
      <c r="G10" s="256">
        <v>0.16700000000000001</v>
      </c>
      <c r="H10" s="257">
        <v>0.125</v>
      </c>
      <c r="I10" s="36"/>
    </row>
    <row r="11" spans="1:16" ht="13.25" customHeight="1" x14ac:dyDescent="0.2">
      <c r="A11" s="536" t="s">
        <v>10</v>
      </c>
      <c r="B11" s="536"/>
      <c r="C11" s="35"/>
      <c r="D11" s="256">
        <v>0.14599999999999999</v>
      </c>
      <c r="E11" s="257">
        <v>0.11799999999999999</v>
      </c>
      <c r="F11" s="256"/>
      <c r="G11" s="256">
        <v>0.161</v>
      </c>
      <c r="H11" s="257">
        <v>0.13095238095238096</v>
      </c>
      <c r="I11" s="36"/>
    </row>
    <row r="12" spans="1:16" ht="13.25" customHeight="1" x14ac:dyDescent="0.2">
      <c r="A12" s="536" t="s">
        <v>11</v>
      </c>
      <c r="B12" s="536"/>
      <c r="C12" s="35"/>
      <c r="D12" s="256">
        <v>0.22800000000000001</v>
      </c>
      <c r="E12" s="257">
        <v>0.20399999999999999</v>
      </c>
      <c r="F12" s="256"/>
      <c r="G12" s="256">
        <v>0.182</v>
      </c>
      <c r="H12" s="257">
        <v>0.13907284768211919</v>
      </c>
      <c r="I12" s="36"/>
    </row>
    <row r="13" spans="1:16" ht="13.25" customHeight="1" x14ac:dyDescent="0.2">
      <c r="A13" s="536" t="s">
        <v>46</v>
      </c>
      <c r="B13" s="536"/>
      <c r="C13" s="35"/>
      <c r="D13" s="256">
        <v>0</v>
      </c>
      <c r="E13" s="257">
        <v>0</v>
      </c>
      <c r="F13" s="256"/>
      <c r="G13" s="256">
        <v>0.34200000000000003</v>
      </c>
      <c r="H13" s="257">
        <v>0.38235294117647056</v>
      </c>
      <c r="I13" s="36"/>
    </row>
    <row r="14" spans="1:16" ht="13.25" customHeight="1" x14ac:dyDescent="0.2">
      <c r="A14" s="536" t="s">
        <v>47</v>
      </c>
      <c r="B14" s="536"/>
      <c r="C14" s="35"/>
      <c r="D14" s="256">
        <v>0</v>
      </c>
      <c r="E14" s="257">
        <v>0</v>
      </c>
      <c r="F14" s="256"/>
      <c r="G14" s="257" t="s">
        <v>9</v>
      </c>
      <c r="H14" s="257" t="s">
        <v>9</v>
      </c>
      <c r="I14" s="36"/>
    </row>
    <row r="15" spans="1:16" ht="13.25" customHeight="1" x14ac:dyDescent="0.2">
      <c r="A15" s="536" t="s">
        <v>13</v>
      </c>
      <c r="B15" s="536"/>
      <c r="C15" s="35"/>
      <c r="D15" s="256">
        <v>1E-3</v>
      </c>
      <c r="E15" s="257">
        <v>0</v>
      </c>
      <c r="F15" s="256"/>
      <c r="G15" s="256">
        <v>3.7999999999999999E-2</v>
      </c>
      <c r="H15" s="257">
        <v>3.2119914346895075E-2</v>
      </c>
      <c r="I15" s="36"/>
    </row>
    <row r="16" spans="1:16" ht="13.25" customHeight="1" x14ac:dyDescent="0.2">
      <c r="A16" s="536" t="s">
        <v>14</v>
      </c>
      <c r="B16" s="536"/>
      <c r="C16" s="35"/>
      <c r="D16" s="256">
        <v>0.184</v>
      </c>
      <c r="E16" s="257">
        <v>0.161</v>
      </c>
      <c r="F16" s="256"/>
      <c r="G16" s="256">
        <v>0.54300000000000004</v>
      </c>
      <c r="H16" s="257">
        <v>0.51981351981351986</v>
      </c>
      <c r="I16" s="36"/>
    </row>
    <row r="17" spans="1:9" ht="13.25" customHeight="1" x14ac:dyDescent="0.2">
      <c r="A17" s="536" t="s">
        <v>15</v>
      </c>
      <c r="B17" s="536"/>
      <c r="C17" s="35"/>
      <c r="D17" s="256">
        <v>0.11899999999999999</v>
      </c>
      <c r="E17" s="257">
        <v>0.10199999999999999</v>
      </c>
      <c r="F17" s="256"/>
      <c r="G17" s="256">
        <v>0.26500000000000001</v>
      </c>
      <c r="H17" s="257">
        <v>0.2</v>
      </c>
      <c r="I17" s="36"/>
    </row>
    <row r="18" spans="1:9" ht="13.25" customHeight="1" x14ac:dyDescent="0.2">
      <c r="A18" s="536" t="s">
        <v>48</v>
      </c>
      <c r="B18" s="536"/>
      <c r="C18" s="35"/>
      <c r="D18" s="256">
        <v>0.14699999999999999</v>
      </c>
      <c r="E18" s="257">
        <v>0.113</v>
      </c>
      <c r="F18" s="256"/>
      <c r="G18" s="257" t="s">
        <v>9</v>
      </c>
      <c r="H18" s="257" t="s">
        <v>9</v>
      </c>
      <c r="I18" s="36"/>
    </row>
    <row r="19" spans="1:9" ht="13.25" customHeight="1" x14ac:dyDescent="0.2">
      <c r="A19" s="535" t="s">
        <v>26</v>
      </c>
      <c r="B19" s="535"/>
      <c r="D19" s="40" t="s">
        <v>9</v>
      </c>
      <c r="E19" s="40" t="s">
        <v>9</v>
      </c>
      <c r="F19" s="253"/>
      <c r="G19" s="259">
        <v>0.37</v>
      </c>
      <c r="H19" s="259">
        <v>0.27200000000000002</v>
      </c>
    </row>
    <row r="20" spans="1:9" ht="13.25" customHeight="1" x14ac:dyDescent="0.2">
      <c r="A20" s="536" t="s">
        <v>16</v>
      </c>
      <c r="B20" s="536"/>
      <c r="C20" s="35"/>
      <c r="D20" s="256">
        <v>6.2E-2</v>
      </c>
      <c r="E20" s="257">
        <v>5.2999999999999999E-2</v>
      </c>
      <c r="F20" s="256"/>
      <c r="G20" s="256">
        <v>0.41</v>
      </c>
      <c r="H20" s="257">
        <v>0.32608695652173914</v>
      </c>
      <c r="I20" s="36"/>
    </row>
    <row r="21" spans="1:9" ht="13.25" customHeight="1" x14ac:dyDescent="0.2">
      <c r="A21" s="536" t="s">
        <v>17</v>
      </c>
      <c r="B21" s="536"/>
      <c r="C21" s="35"/>
      <c r="D21" s="256">
        <v>1.4E-2</v>
      </c>
      <c r="E21" s="257">
        <v>0.01</v>
      </c>
      <c r="F21" s="256"/>
      <c r="G21" s="256">
        <v>0.2</v>
      </c>
      <c r="H21" s="257">
        <v>0.17777777777777778</v>
      </c>
      <c r="I21" s="36"/>
    </row>
    <row r="22" spans="1:9" ht="13.25" customHeight="1" x14ac:dyDescent="0.2">
      <c r="A22" s="536" t="s">
        <v>18</v>
      </c>
      <c r="B22" s="536"/>
      <c r="C22" s="35"/>
      <c r="D22" s="256">
        <v>0</v>
      </c>
      <c r="E22" s="257">
        <v>0</v>
      </c>
      <c r="F22" s="256"/>
      <c r="G22" s="256">
        <v>0.222</v>
      </c>
      <c r="H22" s="257">
        <v>0.33333333333333331</v>
      </c>
      <c r="I22" s="36"/>
    </row>
    <row r="23" spans="1:9" ht="13.25" customHeight="1" x14ac:dyDescent="0.2">
      <c r="A23" s="536" t="s">
        <v>62</v>
      </c>
      <c r="B23" s="536"/>
      <c r="C23" s="35"/>
      <c r="D23" s="256">
        <v>0</v>
      </c>
      <c r="E23" s="257">
        <v>0</v>
      </c>
      <c r="F23" s="256"/>
      <c r="G23" s="256">
        <v>0.22700000000000001</v>
      </c>
      <c r="H23" s="257">
        <v>0.24024024024024024</v>
      </c>
      <c r="I23" s="36"/>
    </row>
    <row r="24" spans="1:9" ht="13.25" customHeight="1" x14ac:dyDescent="0.2">
      <c r="A24" s="536" t="s">
        <v>63</v>
      </c>
      <c r="B24" s="536"/>
      <c r="C24" s="35"/>
      <c r="D24" s="256">
        <v>0</v>
      </c>
      <c r="E24" s="257">
        <v>0</v>
      </c>
      <c r="F24" s="256"/>
      <c r="G24" s="256">
        <v>3.2000000000000001E-2</v>
      </c>
      <c r="H24" s="257">
        <v>4.0697674418604654E-2</v>
      </c>
      <c r="I24" s="36"/>
    </row>
    <row r="25" spans="1:9" ht="13.25" customHeight="1" x14ac:dyDescent="0.2">
      <c r="A25" s="536" t="s">
        <v>21</v>
      </c>
      <c r="B25" s="536"/>
      <c r="C25" s="35"/>
      <c r="D25" s="256">
        <v>4.8000000000000001E-2</v>
      </c>
      <c r="E25" s="257">
        <v>2.5000000000000001E-2</v>
      </c>
      <c r="F25" s="256"/>
      <c r="G25" s="256">
        <v>0.29399999999999998</v>
      </c>
      <c r="H25" s="257">
        <v>0.2857142857142857</v>
      </c>
      <c r="I25" s="36"/>
    </row>
    <row r="26" spans="1:9" ht="13.25" customHeight="1" x14ac:dyDescent="0.2">
      <c r="A26" s="536" t="s">
        <v>73</v>
      </c>
      <c r="B26" s="536"/>
      <c r="C26" s="35"/>
      <c r="D26" s="256">
        <v>1.7000000000000001E-2</v>
      </c>
      <c r="E26" s="257">
        <v>2.1000000000000001E-2</v>
      </c>
      <c r="F26" s="256"/>
      <c r="G26" s="256">
        <v>3.3000000000000002E-2</v>
      </c>
      <c r="H26" s="257">
        <v>4.7619047619047616E-2</v>
      </c>
      <c r="I26" s="36"/>
    </row>
    <row r="27" spans="1:9" ht="13.25" customHeight="1" x14ac:dyDescent="0.2">
      <c r="A27" s="536" t="s">
        <v>23</v>
      </c>
      <c r="B27" s="536"/>
      <c r="C27" s="35"/>
      <c r="D27" s="256">
        <v>0</v>
      </c>
      <c r="E27" s="257">
        <v>0</v>
      </c>
      <c r="F27" s="256"/>
      <c r="G27" s="256">
        <v>0.57899999999999996</v>
      </c>
      <c r="H27" s="257">
        <v>0.52631578947368418</v>
      </c>
      <c r="I27" s="36"/>
    </row>
    <row r="28" spans="1:9" ht="13.25" customHeight="1" x14ac:dyDescent="0.2">
      <c r="A28" s="536" t="s">
        <v>24</v>
      </c>
      <c r="B28" s="536"/>
      <c r="C28" s="35"/>
      <c r="D28" s="256">
        <v>0.127</v>
      </c>
      <c r="E28" s="257">
        <v>0.113</v>
      </c>
      <c r="F28" s="256"/>
      <c r="G28" s="256">
        <v>0.44</v>
      </c>
      <c r="H28" s="257">
        <v>0.40751445086705201</v>
      </c>
      <c r="I28" s="36"/>
    </row>
    <row r="29" spans="1:9" ht="13.25" customHeight="1" x14ac:dyDescent="0.2">
      <c r="A29" s="536" t="s">
        <v>25</v>
      </c>
      <c r="B29" s="536"/>
      <c r="C29" s="35"/>
      <c r="D29" s="256">
        <v>8.0000000000000002E-3</v>
      </c>
      <c r="E29" s="257">
        <v>5.0000000000000001E-3</v>
      </c>
      <c r="F29" s="256"/>
      <c r="G29" s="256">
        <v>4.2000000000000003E-2</v>
      </c>
      <c r="H29" s="257">
        <v>2.976190476190476E-2</v>
      </c>
      <c r="I29" s="36"/>
    </row>
    <row r="30" spans="1:9" ht="13.25" customHeight="1" x14ac:dyDescent="0.2">
      <c r="A30" s="536" t="s">
        <v>49</v>
      </c>
      <c r="B30" s="536"/>
      <c r="C30" s="35"/>
      <c r="D30" s="256">
        <v>0.106</v>
      </c>
      <c r="E30" s="257">
        <v>9.1999999999999998E-2</v>
      </c>
      <c r="F30" s="256"/>
      <c r="G30" s="37" t="s">
        <v>9</v>
      </c>
      <c r="H30" s="37" t="s">
        <v>9</v>
      </c>
      <c r="I30" s="36"/>
    </row>
    <row r="31" spans="1:9" ht="7.5" customHeight="1" x14ac:dyDescent="0.2">
      <c r="A31" s="535"/>
      <c r="B31" s="535"/>
      <c r="C31" s="38"/>
      <c r="D31" s="258"/>
      <c r="E31" s="253"/>
      <c r="F31" s="258"/>
      <c r="G31" s="258"/>
      <c r="H31" s="253"/>
      <c r="I31" s="38"/>
    </row>
    <row r="32" spans="1:9" ht="13.75" x14ac:dyDescent="0.25">
      <c r="A32" s="548" t="s">
        <v>625</v>
      </c>
      <c r="B32" s="548"/>
      <c r="C32" s="41"/>
      <c r="D32" s="260">
        <v>0.114</v>
      </c>
      <c r="E32" s="260">
        <v>9.6000000000000002E-2</v>
      </c>
      <c r="F32" s="260"/>
      <c r="G32" s="260">
        <v>0.245</v>
      </c>
      <c r="H32" s="255">
        <v>0.22600000000000001</v>
      </c>
    </row>
    <row r="33" spans="1:15" ht="12" customHeight="1" x14ac:dyDescent="0.25">
      <c r="A33" s="535"/>
      <c r="B33" s="535"/>
      <c r="D33" s="253"/>
      <c r="E33" s="253"/>
      <c r="F33" s="253"/>
      <c r="G33" s="253"/>
      <c r="H33" s="253"/>
    </row>
    <row r="34" spans="1:15" ht="12" customHeight="1" x14ac:dyDescent="0.25">
      <c r="A34" s="547" t="s">
        <v>53</v>
      </c>
      <c r="B34" s="547"/>
      <c r="C34" s="547"/>
      <c r="D34" s="547"/>
      <c r="E34" s="547"/>
      <c r="F34" s="547"/>
      <c r="G34" s="547"/>
      <c r="H34" s="547"/>
    </row>
    <row r="35" spans="1:15" ht="12" customHeight="1" x14ac:dyDescent="0.25">
      <c r="A35" s="43" t="s">
        <v>66</v>
      </c>
      <c r="B35" s="4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5" ht="12" customHeight="1" x14ac:dyDescent="0.25">
      <c r="A36" s="43" t="s">
        <v>67</v>
      </c>
      <c r="B36" s="4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5" s="5" customFormat="1" ht="12" customHeight="1" x14ac:dyDescent="0.2">
      <c r="A37" s="44" t="s">
        <v>74</v>
      </c>
      <c r="B37" s="43"/>
    </row>
    <row r="38" spans="1:15" ht="12" customHeight="1" x14ac:dyDescent="0.3">
      <c r="A38" s="102" t="s">
        <v>626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5"/>
    </row>
    <row r="39" spans="1:15" ht="12" customHeight="1" x14ac:dyDescent="0.3">
      <c r="A39" s="33" t="s">
        <v>244</v>
      </c>
    </row>
    <row r="40" spans="1:15" ht="12" customHeight="1" x14ac:dyDescent="0.3">
      <c r="A40" s="33" t="s">
        <v>241</v>
      </c>
    </row>
  </sheetData>
  <mergeCells count="34">
    <mergeCell ref="A2:H2"/>
    <mergeCell ref="A14:B14"/>
    <mergeCell ref="A13:B13"/>
    <mergeCell ref="A12:B12"/>
    <mergeCell ref="A11:B11"/>
    <mergeCell ref="A10:B10"/>
    <mergeCell ref="A9:B9"/>
    <mergeCell ref="A8:B8"/>
    <mergeCell ref="A5:B5"/>
    <mergeCell ref="A7:B7"/>
    <mergeCell ref="G5:H5"/>
    <mergeCell ref="D5:E5"/>
    <mergeCell ref="B3:G3"/>
    <mergeCell ref="A1:H1"/>
    <mergeCell ref="A31:B31"/>
    <mergeCell ref="A33:B33"/>
    <mergeCell ref="A32:B32"/>
    <mergeCell ref="A24:B24"/>
    <mergeCell ref="A26:B26"/>
    <mergeCell ref="A25:B25"/>
    <mergeCell ref="A15:B15"/>
    <mergeCell ref="A23:B23"/>
    <mergeCell ref="A22:B22"/>
    <mergeCell ref="A21:B21"/>
    <mergeCell ref="A20:B20"/>
    <mergeCell ref="A18:B18"/>
    <mergeCell ref="A17:B17"/>
    <mergeCell ref="A16:B16"/>
    <mergeCell ref="A19:B19"/>
    <mergeCell ref="A34:H34"/>
    <mergeCell ref="A30:B30"/>
    <mergeCell ref="A29:B29"/>
    <mergeCell ref="A28:B28"/>
    <mergeCell ref="A27:B27"/>
  </mergeCells>
  <pageMargins left="0.7" right="1.0770833333333334" top="0.75" bottom="0.75" header="0.3" footer="0.3"/>
  <pageSetup scale="95" orientation="landscape" r:id="rId1"/>
  <headerFooter>
    <oddFooter>&amp;L&amp;9OIA 2014/09/05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sqref="A1:J1"/>
    </sheetView>
  </sheetViews>
  <sheetFormatPr defaultColWidth="29.9140625" defaultRowHeight="11.5" x14ac:dyDescent="0.3"/>
  <cols>
    <col min="1" max="1" width="28.4140625" style="2" customWidth="1"/>
    <col min="2" max="2" width="1.9140625" style="2" customWidth="1"/>
    <col min="3" max="3" width="11.4140625" style="99" customWidth="1"/>
    <col min="4" max="4" width="11.4140625" style="2" customWidth="1"/>
    <col min="5" max="5" width="1.9140625" style="2" customWidth="1"/>
    <col min="6" max="6" width="11.6640625" style="99" customWidth="1"/>
    <col min="7" max="7" width="11.6640625" style="2" customWidth="1"/>
    <col min="8" max="8" width="1.9140625" style="2" customWidth="1"/>
    <col min="9" max="9" width="12" style="99" customWidth="1"/>
    <col min="10" max="10" width="12" style="2" customWidth="1"/>
    <col min="11" max="11" width="9.9140625" style="2" customWidth="1"/>
    <col min="12" max="16384" width="29.9140625" style="2"/>
  </cols>
  <sheetData>
    <row r="1" spans="1:11" ht="18" customHeight="1" x14ac:dyDescent="0.2">
      <c r="A1" s="527" t="s">
        <v>56</v>
      </c>
      <c r="B1" s="527"/>
      <c r="C1" s="527"/>
      <c r="D1" s="527"/>
      <c r="E1" s="527"/>
      <c r="F1" s="527"/>
      <c r="G1" s="527"/>
      <c r="H1" s="527"/>
      <c r="I1" s="527"/>
      <c r="J1" s="527"/>
      <c r="K1" s="4"/>
    </row>
    <row r="2" spans="1:11" ht="14.15" customHeight="1" x14ac:dyDescent="0.25">
      <c r="A2" s="46"/>
      <c r="B2" s="549" t="s">
        <v>719</v>
      </c>
      <c r="C2" s="528"/>
      <c r="D2" s="528"/>
      <c r="E2" s="528"/>
      <c r="F2" s="528"/>
      <c r="G2" s="528"/>
      <c r="H2" s="528"/>
      <c r="I2" s="97"/>
      <c r="J2" s="46"/>
    </row>
    <row r="3" spans="1:11" ht="14.15" customHeight="1" x14ac:dyDescent="0.2">
      <c r="A3" s="4"/>
      <c r="B3" s="4"/>
      <c r="C3" s="532" t="s">
        <v>57</v>
      </c>
      <c r="D3" s="532"/>
      <c r="E3" s="532"/>
      <c r="F3" s="532"/>
      <c r="G3" s="532"/>
      <c r="H3" s="5"/>
      <c r="I3" s="5"/>
      <c r="J3" s="4"/>
    </row>
    <row r="4" spans="1:11" ht="11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27.65" customHeight="1" x14ac:dyDescent="0.25">
      <c r="A5" s="47" t="s">
        <v>5</v>
      </c>
      <c r="B5" s="48"/>
      <c r="C5" s="551" t="s">
        <v>58</v>
      </c>
      <c r="D5" s="551"/>
      <c r="E5" s="50"/>
      <c r="F5" s="551" t="s">
        <v>59</v>
      </c>
      <c r="G5" s="551"/>
      <c r="H5" s="50"/>
      <c r="I5" s="551" t="s">
        <v>60</v>
      </c>
      <c r="J5" s="551"/>
    </row>
    <row r="6" spans="1:11" ht="13.25" customHeight="1" x14ac:dyDescent="0.25">
      <c r="A6" s="51"/>
      <c r="B6" s="52"/>
      <c r="C6" s="113">
        <v>2013</v>
      </c>
      <c r="D6" s="113">
        <v>2012</v>
      </c>
      <c r="E6" s="127"/>
      <c r="F6" s="127">
        <v>2013</v>
      </c>
      <c r="G6" s="113">
        <v>2012</v>
      </c>
      <c r="H6" s="127"/>
      <c r="I6" s="127">
        <v>2013</v>
      </c>
      <c r="J6" s="113">
        <v>2012</v>
      </c>
    </row>
    <row r="7" spans="1:11" s="99" customFormat="1" ht="13.25" customHeight="1" x14ac:dyDescent="0.2">
      <c r="A7" s="51"/>
      <c r="B7" s="52"/>
      <c r="C7" s="52"/>
      <c r="D7" s="53"/>
      <c r="E7" s="54"/>
      <c r="F7" s="54"/>
      <c r="G7" s="53"/>
      <c r="H7" s="54"/>
      <c r="I7" s="54"/>
      <c r="J7" s="53"/>
    </row>
    <row r="8" spans="1:11" ht="13.25" customHeight="1" x14ac:dyDescent="0.2">
      <c r="A8" s="59" t="s">
        <v>54</v>
      </c>
      <c r="B8" s="64"/>
      <c r="C8" s="430">
        <v>97</v>
      </c>
      <c r="D8" s="431">
        <v>76</v>
      </c>
      <c r="E8" s="432"/>
      <c r="F8" s="432">
        <v>607</v>
      </c>
      <c r="G8" s="431">
        <f>355+164</f>
        <v>519</v>
      </c>
      <c r="H8" s="263"/>
      <c r="I8" s="264">
        <f t="shared" ref="I8:J29" si="0">C8/F8</f>
        <v>0.15980230642504117</v>
      </c>
      <c r="J8" s="264">
        <f t="shared" si="0"/>
        <v>0.1464354527938343</v>
      </c>
    </row>
    <row r="9" spans="1:11" ht="13.25" customHeight="1" x14ac:dyDescent="0.2">
      <c r="A9" s="59" t="s">
        <v>7</v>
      </c>
      <c r="B9" s="64"/>
      <c r="C9" s="430">
        <v>23</v>
      </c>
      <c r="D9" s="431">
        <v>22</v>
      </c>
      <c r="E9" s="432"/>
      <c r="F9" s="432">
        <v>303</v>
      </c>
      <c r="G9" s="431">
        <v>308</v>
      </c>
      <c r="H9" s="263"/>
      <c r="I9" s="264">
        <f t="shared" si="0"/>
        <v>7.590759075907591E-2</v>
      </c>
      <c r="J9" s="264">
        <f t="shared" si="0"/>
        <v>7.1428571428571425E-2</v>
      </c>
    </row>
    <row r="10" spans="1:11" ht="13.25" customHeight="1" x14ac:dyDescent="0.2">
      <c r="A10" s="59" t="s">
        <v>61</v>
      </c>
      <c r="B10" s="64"/>
      <c r="C10" s="430">
        <v>22</v>
      </c>
      <c r="D10" s="431">
        <v>17</v>
      </c>
      <c r="E10" s="432"/>
      <c r="F10" s="432">
        <v>307</v>
      </c>
      <c r="G10" s="431">
        <v>320</v>
      </c>
      <c r="H10" s="263"/>
      <c r="I10" s="264">
        <f t="shared" si="0"/>
        <v>7.1661237785016291E-2</v>
      </c>
      <c r="J10" s="264">
        <f t="shared" si="0"/>
        <v>5.3124999999999999E-2</v>
      </c>
    </row>
    <row r="11" spans="1:11" ht="13.25" customHeight="1" x14ac:dyDescent="0.2">
      <c r="A11" s="59" t="s">
        <v>10</v>
      </c>
      <c r="B11" s="64"/>
      <c r="C11" s="430">
        <v>606</v>
      </c>
      <c r="D11" s="431">
        <v>438</v>
      </c>
      <c r="E11" s="432"/>
      <c r="F11" s="432">
        <v>4150</v>
      </c>
      <c r="G11" s="431">
        <v>3709</v>
      </c>
      <c r="H11" s="263"/>
      <c r="I11" s="264">
        <f t="shared" si="0"/>
        <v>0.14602409638554217</v>
      </c>
      <c r="J11" s="264">
        <f t="shared" si="0"/>
        <v>0.11809112968455109</v>
      </c>
    </row>
    <row r="12" spans="1:11" ht="13.25" customHeight="1" x14ac:dyDescent="0.2">
      <c r="A12" s="59" t="s">
        <v>11</v>
      </c>
      <c r="B12" s="64"/>
      <c r="C12" s="430">
        <v>400</v>
      </c>
      <c r="D12" s="431">
        <v>356</v>
      </c>
      <c r="E12" s="432"/>
      <c r="F12" s="432">
        <v>1752</v>
      </c>
      <c r="G12" s="431">
        <v>1742</v>
      </c>
      <c r="H12" s="263"/>
      <c r="I12" s="264">
        <f t="shared" si="0"/>
        <v>0.22831050228310501</v>
      </c>
      <c r="J12" s="264">
        <f t="shared" si="0"/>
        <v>0.20436280137772675</v>
      </c>
    </row>
    <row r="13" spans="1:11" ht="13.25" customHeight="1" x14ac:dyDescent="0.2">
      <c r="A13" s="59" t="s">
        <v>46</v>
      </c>
      <c r="B13" s="64"/>
      <c r="C13" s="430">
        <v>0</v>
      </c>
      <c r="D13" s="431">
        <v>0</v>
      </c>
      <c r="E13" s="432"/>
      <c r="F13" s="432">
        <v>155</v>
      </c>
      <c r="G13" s="431">
        <v>151</v>
      </c>
      <c r="H13" s="263"/>
      <c r="I13" s="264">
        <f t="shared" si="0"/>
        <v>0</v>
      </c>
      <c r="J13" s="264">
        <f t="shared" si="0"/>
        <v>0</v>
      </c>
    </row>
    <row r="14" spans="1:11" ht="13.25" customHeight="1" x14ac:dyDescent="0.2">
      <c r="A14" s="59" t="s">
        <v>47</v>
      </c>
      <c r="B14" s="64"/>
      <c r="C14" s="430">
        <v>0</v>
      </c>
      <c r="D14" s="431">
        <v>0</v>
      </c>
      <c r="E14" s="432"/>
      <c r="F14" s="432">
        <v>65</v>
      </c>
      <c r="G14" s="431">
        <v>57</v>
      </c>
      <c r="H14" s="263"/>
      <c r="I14" s="264">
        <f t="shared" si="0"/>
        <v>0</v>
      </c>
      <c r="J14" s="264">
        <f t="shared" si="0"/>
        <v>0</v>
      </c>
    </row>
    <row r="15" spans="1:11" ht="13.25" customHeight="1" x14ac:dyDescent="0.2">
      <c r="A15" s="59" t="s">
        <v>13</v>
      </c>
      <c r="B15" s="64"/>
      <c r="C15" s="430">
        <v>1</v>
      </c>
      <c r="D15" s="431">
        <v>0</v>
      </c>
      <c r="E15" s="432"/>
      <c r="F15" s="432">
        <v>795</v>
      </c>
      <c r="G15" s="431">
        <v>849</v>
      </c>
      <c r="H15" s="263"/>
      <c r="I15" s="264">
        <f t="shared" si="0"/>
        <v>1.2578616352201257E-3</v>
      </c>
      <c r="J15" s="264">
        <f t="shared" si="0"/>
        <v>0</v>
      </c>
    </row>
    <row r="16" spans="1:11" ht="13.25" customHeight="1" x14ac:dyDescent="0.2">
      <c r="A16" s="59" t="s">
        <v>14</v>
      </c>
      <c r="B16" s="64"/>
      <c r="C16" s="430">
        <v>303</v>
      </c>
      <c r="D16" s="431">
        <v>241</v>
      </c>
      <c r="E16" s="432"/>
      <c r="F16" s="432">
        <v>1644</v>
      </c>
      <c r="G16" s="431">
        <v>1497</v>
      </c>
      <c r="H16" s="263"/>
      <c r="I16" s="264">
        <f t="shared" si="0"/>
        <v>0.18430656934306569</v>
      </c>
      <c r="J16" s="264">
        <f t="shared" si="0"/>
        <v>0.16098864395457582</v>
      </c>
    </row>
    <row r="17" spans="1:10" ht="13.25" customHeight="1" x14ac:dyDescent="0.2">
      <c r="A17" s="59" t="s">
        <v>15</v>
      </c>
      <c r="B17" s="64"/>
      <c r="C17" s="430">
        <v>56</v>
      </c>
      <c r="D17" s="431">
        <v>50</v>
      </c>
      <c r="E17" s="432"/>
      <c r="F17" s="432">
        <v>471</v>
      </c>
      <c r="G17" s="431">
        <v>488</v>
      </c>
      <c r="H17" s="263"/>
      <c r="I17" s="264">
        <f t="shared" si="0"/>
        <v>0.11889596602972399</v>
      </c>
      <c r="J17" s="264">
        <f t="shared" si="0"/>
        <v>0.10245901639344263</v>
      </c>
    </row>
    <row r="18" spans="1:10" ht="13.25" customHeight="1" x14ac:dyDescent="0.2">
      <c r="A18" s="59" t="s">
        <v>48</v>
      </c>
      <c r="B18" s="64"/>
      <c r="C18" s="430">
        <v>153</v>
      </c>
      <c r="D18" s="431">
        <v>115</v>
      </c>
      <c r="E18" s="432"/>
      <c r="F18" s="432">
        <v>1038</v>
      </c>
      <c r="G18" s="431">
        <v>1017</v>
      </c>
      <c r="H18" s="263"/>
      <c r="I18" s="264">
        <f t="shared" si="0"/>
        <v>0.14739884393063585</v>
      </c>
      <c r="J18" s="264">
        <f t="shared" si="0"/>
        <v>0.11307767944936087</v>
      </c>
    </row>
    <row r="19" spans="1:10" ht="13.25" customHeight="1" x14ac:dyDescent="0.2">
      <c r="A19" s="59" t="s">
        <v>16</v>
      </c>
      <c r="B19" s="64"/>
      <c r="C19" s="430">
        <v>32</v>
      </c>
      <c r="D19" s="431">
        <v>25</v>
      </c>
      <c r="E19" s="432"/>
      <c r="F19" s="432">
        <v>514</v>
      </c>
      <c r="G19" s="431">
        <v>471</v>
      </c>
      <c r="H19" s="263"/>
      <c r="I19" s="264">
        <f t="shared" si="0"/>
        <v>6.2256809338521402E-2</v>
      </c>
      <c r="J19" s="264">
        <f t="shared" si="0"/>
        <v>5.3078556263269641E-2</v>
      </c>
    </row>
    <row r="20" spans="1:10" ht="13.25" customHeight="1" x14ac:dyDescent="0.2">
      <c r="A20" s="59" t="s">
        <v>17</v>
      </c>
      <c r="B20" s="64"/>
      <c r="C20" s="430">
        <v>7</v>
      </c>
      <c r="D20" s="431">
        <v>5</v>
      </c>
      <c r="E20" s="432"/>
      <c r="F20" s="432">
        <v>493</v>
      </c>
      <c r="G20" s="431">
        <v>495</v>
      </c>
      <c r="H20" s="263"/>
      <c r="I20" s="264">
        <f t="shared" si="0"/>
        <v>1.4198782961460446E-2</v>
      </c>
      <c r="J20" s="264">
        <f t="shared" si="0"/>
        <v>1.0101010101010102E-2</v>
      </c>
    </row>
    <row r="21" spans="1:10" ht="13.25" customHeight="1" x14ac:dyDescent="0.2">
      <c r="A21" s="59" t="s">
        <v>18</v>
      </c>
      <c r="B21" s="64"/>
      <c r="C21" s="430">
        <v>0</v>
      </c>
      <c r="D21" s="431">
        <v>0</v>
      </c>
      <c r="E21" s="432"/>
      <c r="F21" s="432">
        <v>318</v>
      </c>
      <c r="G21" s="431">
        <v>319</v>
      </c>
      <c r="H21" s="263"/>
      <c r="I21" s="264">
        <f t="shared" si="0"/>
        <v>0</v>
      </c>
      <c r="J21" s="264">
        <f t="shared" si="0"/>
        <v>0</v>
      </c>
    </row>
    <row r="22" spans="1:10" ht="13.25" customHeight="1" x14ac:dyDescent="0.2">
      <c r="A22" s="59" t="s">
        <v>62</v>
      </c>
      <c r="B22" s="64"/>
      <c r="C22" s="430">
        <v>0</v>
      </c>
      <c r="D22" s="431">
        <v>0</v>
      </c>
      <c r="E22" s="432"/>
      <c r="F22" s="432">
        <v>561</v>
      </c>
      <c r="G22" s="431">
        <v>559</v>
      </c>
      <c r="H22" s="263"/>
      <c r="I22" s="264">
        <f t="shared" si="0"/>
        <v>0</v>
      </c>
      <c r="J22" s="264">
        <f t="shared" si="0"/>
        <v>0</v>
      </c>
    </row>
    <row r="23" spans="1:10" ht="13.25" customHeight="1" x14ac:dyDescent="0.2">
      <c r="A23" s="59" t="s">
        <v>63</v>
      </c>
      <c r="B23" s="64"/>
      <c r="C23" s="430">
        <v>0</v>
      </c>
      <c r="D23" s="431">
        <v>0</v>
      </c>
      <c r="E23" s="432"/>
      <c r="F23" s="432">
        <v>44</v>
      </c>
      <c r="G23" s="431">
        <v>95</v>
      </c>
      <c r="H23" s="263"/>
      <c r="I23" s="264">
        <f t="shared" si="0"/>
        <v>0</v>
      </c>
      <c r="J23" s="264">
        <f t="shared" si="0"/>
        <v>0</v>
      </c>
    </row>
    <row r="24" spans="1:10" ht="13.25" customHeight="1" x14ac:dyDescent="0.2">
      <c r="A24" s="59" t="s">
        <v>21</v>
      </c>
      <c r="B24" s="64"/>
      <c r="C24" s="430">
        <v>12</v>
      </c>
      <c r="D24" s="431">
        <v>6</v>
      </c>
      <c r="E24" s="432"/>
      <c r="F24" s="432">
        <v>251</v>
      </c>
      <c r="G24" s="431">
        <v>236</v>
      </c>
      <c r="H24" s="263"/>
      <c r="I24" s="264">
        <f t="shared" si="0"/>
        <v>4.7808764940239043E-2</v>
      </c>
      <c r="J24" s="264">
        <f t="shared" si="0"/>
        <v>2.5423728813559324E-2</v>
      </c>
    </row>
    <row r="25" spans="1:10" ht="13.25" customHeight="1" x14ac:dyDescent="0.2">
      <c r="A25" s="59" t="s">
        <v>64</v>
      </c>
      <c r="B25" s="64"/>
      <c r="C25" s="430">
        <v>15</v>
      </c>
      <c r="D25" s="431">
        <v>20</v>
      </c>
      <c r="E25" s="432"/>
      <c r="F25" s="432">
        <v>883</v>
      </c>
      <c r="G25" s="431">
        <v>965</v>
      </c>
      <c r="H25" s="263"/>
      <c r="I25" s="264">
        <f t="shared" si="0"/>
        <v>1.698754246885617E-2</v>
      </c>
      <c r="J25" s="264">
        <f t="shared" si="0"/>
        <v>2.072538860103627E-2</v>
      </c>
    </row>
    <row r="26" spans="1:10" ht="13.25" customHeight="1" x14ac:dyDescent="0.2">
      <c r="A26" s="59" t="s">
        <v>23</v>
      </c>
      <c r="B26" s="64"/>
      <c r="C26" s="430">
        <v>0</v>
      </c>
      <c r="D26" s="431">
        <v>0</v>
      </c>
      <c r="E26" s="432"/>
      <c r="F26" s="432">
        <v>213</v>
      </c>
      <c r="G26" s="431">
        <v>215</v>
      </c>
      <c r="H26" s="263"/>
      <c r="I26" s="264">
        <f t="shared" si="0"/>
        <v>0</v>
      </c>
      <c r="J26" s="264">
        <f t="shared" si="0"/>
        <v>0</v>
      </c>
    </row>
    <row r="27" spans="1:10" ht="13.25" customHeight="1" x14ac:dyDescent="0.2">
      <c r="A27" s="59" t="s">
        <v>24</v>
      </c>
      <c r="B27" s="64"/>
      <c r="C27" s="430">
        <v>519</v>
      </c>
      <c r="D27" s="431">
        <v>407</v>
      </c>
      <c r="E27" s="432"/>
      <c r="F27" s="432">
        <v>4082</v>
      </c>
      <c r="G27" s="431">
        <v>3608</v>
      </c>
      <c r="H27" s="263"/>
      <c r="I27" s="264">
        <f t="shared" si="0"/>
        <v>0.1271435570798628</v>
      </c>
      <c r="J27" s="264">
        <f t="shared" si="0"/>
        <v>0.11280487804878049</v>
      </c>
    </row>
    <row r="28" spans="1:10" ht="13.25" customHeight="1" x14ac:dyDescent="0.2">
      <c r="A28" s="59" t="s">
        <v>25</v>
      </c>
      <c r="B28" s="64"/>
      <c r="C28" s="430">
        <v>6</v>
      </c>
      <c r="D28" s="431">
        <v>4</v>
      </c>
      <c r="E28" s="432"/>
      <c r="F28" s="432">
        <v>778</v>
      </c>
      <c r="G28" s="431">
        <v>760</v>
      </c>
      <c r="H28" s="263"/>
      <c r="I28" s="264">
        <f t="shared" si="0"/>
        <v>7.7120822622107968E-3</v>
      </c>
      <c r="J28" s="264">
        <f t="shared" si="0"/>
        <v>5.263157894736842E-3</v>
      </c>
    </row>
    <row r="29" spans="1:10" ht="13.25" customHeight="1" x14ac:dyDescent="0.2">
      <c r="A29" s="59" t="s">
        <v>49</v>
      </c>
      <c r="B29" s="64"/>
      <c r="C29" s="430">
        <v>631</v>
      </c>
      <c r="D29" s="431">
        <v>610</v>
      </c>
      <c r="E29" s="432"/>
      <c r="F29" s="432">
        <v>5939</v>
      </c>
      <c r="G29" s="431">
        <v>6616</v>
      </c>
      <c r="H29" s="263"/>
      <c r="I29" s="264">
        <f t="shared" si="0"/>
        <v>0.1062468429028456</v>
      </c>
      <c r="J29" s="264">
        <f t="shared" si="0"/>
        <v>9.2200725513905679E-2</v>
      </c>
    </row>
    <row r="30" spans="1:10" ht="13.25" customHeight="1" x14ac:dyDescent="0.2">
      <c r="A30" s="59" t="s">
        <v>65</v>
      </c>
      <c r="B30" s="64"/>
      <c r="C30" s="430">
        <v>5</v>
      </c>
      <c r="D30" s="431">
        <v>6</v>
      </c>
      <c r="E30" s="432"/>
      <c r="F30" s="433" t="s">
        <v>9</v>
      </c>
      <c r="G30" s="433" t="s">
        <v>9</v>
      </c>
      <c r="H30" s="69"/>
      <c r="I30" s="55" t="s">
        <v>9</v>
      </c>
      <c r="J30" s="55" t="s">
        <v>9</v>
      </c>
    </row>
    <row r="31" spans="1:10" ht="6" customHeight="1" x14ac:dyDescent="0.2">
      <c r="B31" s="39"/>
      <c r="C31" s="434"/>
      <c r="D31" s="434"/>
      <c r="E31" s="435"/>
      <c r="F31" s="435"/>
      <c r="G31" s="434"/>
      <c r="H31" s="258"/>
      <c r="I31" s="265"/>
      <c r="J31" s="265"/>
    </row>
    <row r="32" spans="1:10" ht="13.25" customHeight="1" x14ac:dyDescent="0.2">
      <c r="A32" s="29" t="s">
        <v>79</v>
      </c>
      <c r="B32" s="72"/>
      <c r="C32" s="436">
        <f>SUM(C8:C30)</f>
        <v>2888</v>
      </c>
      <c r="D32" s="436">
        <f>SUM(D8:D30)</f>
        <v>2398</v>
      </c>
      <c r="E32" s="436"/>
      <c r="F32" s="436">
        <f>SUM(F8:F29)</f>
        <v>25363</v>
      </c>
      <c r="G32" s="436">
        <f>SUM(G8:G29)</f>
        <v>24996</v>
      </c>
      <c r="H32" s="253"/>
      <c r="I32" s="255">
        <f>(C32/F32)</f>
        <v>0.11386665615266332</v>
      </c>
      <c r="J32" s="255">
        <f>(D32/G32)</f>
        <v>9.5935349655944954E-2</v>
      </c>
    </row>
    <row r="33" spans="1:11" ht="11.25" customHeight="1" x14ac:dyDescent="0.25">
      <c r="C33" s="253"/>
      <c r="D33" s="253"/>
      <c r="E33" s="253"/>
      <c r="F33" s="253"/>
      <c r="G33" s="253"/>
      <c r="H33" s="253"/>
      <c r="I33" s="253"/>
      <c r="J33" s="253"/>
    </row>
    <row r="34" spans="1:11" ht="12" customHeight="1" x14ac:dyDescent="0.25">
      <c r="A34" s="102" t="s">
        <v>53</v>
      </c>
      <c r="B34" s="109"/>
      <c r="C34" s="109"/>
      <c r="D34" s="109"/>
      <c r="E34" s="109"/>
      <c r="F34" s="109"/>
      <c r="G34" s="109"/>
      <c r="H34" s="109"/>
      <c r="I34" s="100"/>
    </row>
    <row r="35" spans="1:11" ht="12" customHeight="1" x14ac:dyDescent="0.25">
      <c r="A35" s="102" t="s">
        <v>66</v>
      </c>
      <c r="B35" s="43"/>
      <c r="C35" s="102"/>
      <c r="D35" s="5"/>
      <c r="E35" s="5"/>
      <c r="F35" s="5"/>
      <c r="G35" s="5"/>
      <c r="H35" s="5"/>
      <c r="I35" s="5"/>
      <c r="J35" s="5"/>
      <c r="K35" s="5"/>
    </row>
    <row r="36" spans="1:11" ht="12" customHeight="1" x14ac:dyDescent="0.25">
      <c r="A36" s="102" t="s">
        <v>67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2" customHeight="1" x14ac:dyDescent="0.25">
      <c r="A37" s="102" t="s">
        <v>68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" customHeight="1" x14ac:dyDescent="0.3">
      <c r="A38" s="33" t="s">
        <v>241</v>
      </c>
      <c r="B38" s="99"/>
      <c r="D38" s="99"/>
      <c r="E38" s="99"/>
      <c r="G38" s="99"/>
      <c r="H38" s="99"/>
      <c r="J38" s="99"/>
      <c r="K38" s="99"/>
    </row>
    <row r="39" spans="1:11" x14ac:dyDescent="0.3">
      <c r="A39" s="130"/>
      <c r="B39" s="99"/>
      <c r="D39" s="99"/>
      <c r="E39" s="99"/>
      <c r="G39" s="99"/>
      <c r="H39" s="99"/>
      <c r="J39" s="99"/>
      <c r="K39" s="99"/>
    </row>
    <row r="40" spans="1:11" ht="12.75" customHeight="1" x14ac:dyDescent="0.3">
      <c r="A40" s="130"/>
      <c r="B40" s="99"/>
      <c r="D40" s="99"/>
      <c r="E40" s="99"/>
      <c r="G40" s="99"/>
      <c r="H40" s="99"/>
      <c r="J40" s="99"/>
      <c r="K40" s="99"/>
    </row>
    <row r="41" spans="1:11" ht="23.4" customHeight="1" x14ac:dyDescent="0.3"/>
  </sheetData>
  <mergeCells count="6">
    <mergeCell ref="A1:J1"/>
    <mergeCell ref="B2:H2"/>
    <mergeCell ref="I5:J5"/>
    <mergeCell ref="F5:G5"/>
    <mergeCell ref="C5:D5"/>
    <mergeCell ref="C3:G3"/>
  </mergeCells>
  <pageMargins left="0.86614173228346458" right="0.86614173228346458" top="0.74803149606299213" bottom="0.74803149606299213" header="0" footer="0.23622047244094491"/>
  <pageSetup orientation="landscape" r:id="rId1"/>
  <headerFooter>
    <oddFooter>&amp;L&amp;9OIA 2014/09/05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sqref="A1:J1"/>
    </sheetView>
  </sheetViews>
  <sheetFormatPr defaultColWidth="16.1640625" defaultRowHeight="11.5" x14ac:dyDescent="0.3"/>
  <cols>
    <col min="1" max="1" width="30.6640625" style="2" customWidth="1"/>
    <col min="2" max="2" width="1.6640625" style="2" customWidth="1"/>
    <col min="3" max="3" width="10.58203125" style="99" customWidth="1"/>
    <col min="4" max="4" width="10.58203125" style="2" customWidth="1"/>
    <col min="5" max="5" width="1.9140625" style="2" customWidth="1"/>
    <col min="6" max="6" width="10.58203125" style="99" customWidth="1"/>
    <col min="7" max="7" width="10.58203125" style="2" customWidth="1"/>
    <col min="8" max="8" width="1.9140625" style="2" customWidth="1"/>
    <col min="9" max="9" width="10.58203125" style="99" customWidth="1"/>
    <col min="10" max="10" width="10.58203125" style="2" customWidth="1"/>
    <col min="11" max="11" width="9.9140625" style="2" customWidth="1"/>
    <col min="12" max="16384" width="16.1640625" style="2"/>
  </cols>
  <sheetData>
    <row r="1" spans="1:11" ht="15.65" customHeight="1" x14ac:dyDescent="0.2">
      <c r="A1" s="527" t="s">
        <v>69</v>
      </c>
      <c r="B1" s="527"/>
      <c r="C1" s="527"/>
      <c r="D1" s="527"/>
      <c r="E1" s="527"/>
      <c r="F1" s="527"/>
      <c r="G1" s="527"/>
      <c r="H1" s="527"/>
      <c r="I1" s="527"/>
      <c r="J1" s="527"/>
      <c r="K1" s="4"/>
    </row>
    <row r="2" spans="1:11" ht="14.15" customHeight="1" x14ac:dyDescent="0.25">
      <c r="A2" s="46"/>
      <c r="B2" s="549" t="s">
        <v>719</v>
      </c>
      <c r="C2" s="528"/>
      <c r="D2" s="528"/>
      <c r="E2" s="528"/>
      <c r="F2" s="528"/>
      <c r="G2" s="528"/>
      <c r="H2" s="528"/>
      <c r="I2" s="97"/>
      <c r="J2" s="46"/>
    </row>
    <row r="3" spans="1:11" ht="14.15" customHeight="1" x14ac:dyDescent="0.2">
      <c r="A3" s="4"/>
      <c r="B3" s="4"/>
      <c r="C3" s="532" t="s">
        <v>70</v>
      </c>
      <c r="D3" s="532"/>
      <c r="E3" s="532"/>
      <c r="F3" s="532"/>
      <c r="G3" s="532"/>
      <c r="H3" s="5"/>
      <c r="I3" s="5"/>
      <c r="J3" s="4"/>
    </row>
    <row r="4" spans="1:11" ht="11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24" customHeight="1" x14ac:dyDescent="0.25">
      <c r="A5" s="56" t="s">
        <v>5</v>
      </c>
      <c r="B5" s="57"/>
      <c r="C5" s="551" t="s">
        <v>71</v>
      </c>
      <c r="D5" s="551"/>
      <c r="E5" s="56"/>
      <c r="F5" s="551" t="s">
        <v>59</v>
      </c>
      <c r="G5" s="551"/>
      <c r="H5" s="56"/>
      <c r="I5" s="551" t="s">
        <v>60</v>
      </c>
      <c r="J5" s="551"/>
    </row>
    <row r="6" spans="1:11" ht="13.25" customHeight="1" x14ac:dyDescent="0.25">
      <c r="A6" s="58"/>
      <c r="B6" s="10"/>
      <c r="C6" s="113">
        <v>2013</v>
      </c>
      <c r="D6" s="113">
        <v>2012</v>
      </c>
      <c r="E6" s="127"/>
      <c r="F6" s="127">
        <v>2013</v>
      </c>
      <c r="G6" s="113">
        <v>2012</v>
      </c>
      <c r="H6" s="127"/>
      <c r="I6" s="127">
        <v>2013</v>
      </c>
      <c r="J6" s="113">
        <v>2012</v>
      </c>
    </row>
    <row r="7" spans="1:11" s="99" customFormat="1" ht="13.25" customHeight="1" x14ac:dyDescent="0.2">
      <c r="A7" s="58"/>
      <c r="B7" s="10"/>
      <c r="C7" s="128"/>
      <c r="D7" s="53"/>
      <c r="E7" s="54"/>
      <c r="F7" s="54"/>
      <c r="G7" s="53"/>
      <c r="H7" s="54"/>
      <c r="I7" s="54"/>
      <c r="J7" s="53"/>
    </row>
    <row r="8" spans="1:11" ht="13.25" customHeight="1" x14ac:dyDescent="0.2">
      <c r="A8" s="59" t="s">
        <v>72</v>
      </c>
      <c r="B8" s="20"/>
      <c r="C8" s="244">
        <v>106</v>
      </c>
      <c r="D8" s="235">
        <v>97</v>
      </c>
      <c r="E8" s="236"/>
      <c r="F8" s="236">
        <v>235</v>
      </c>
      <c r="G8" s="235">
        <v>219</v>
      </c>
      <c r="H8" s="236"/>
      <c r="I8" s="267">
        <f t="shared" ref="I8:J27" si="0">C8/F8</f>
        <v>0.45106382978723403</v>
      </c>
      <c r="J8" s="267">
        <f t="shared" si="0"/>
        <v>0.44292237442922372</v>
      </c>
      <c r="K8" s="25"/>
    </row>
    <row r="9" spans="1:11" ht="13.25" customHeight="1" x14ac:dyDescent="0.2">
      <c r="A9" s="59" t="s">
        <v>7</v>
      </c>
      <c r="B9" s="20"/>
      <c r="C9" s="244">
        <v>17</v>
      </c>
      <c r="D9" s="235">
        <v>24</v>
      </c>
      <c r="E9" s="236"/>
      <c r="F9" s="236">
        <v>204</v>
      </c>
      <c r="G9" s="235">
        <v>227</v>
      </c>
      <c r="H9" s="236"/>
      <c r="I9" s="267">
        <f t="shared" si="0"/>
        <v>8.3333333333333329E-2</v>
      </c>
      <c r="J9" s="267">
        <f t="shared" si="0"/>
        <v>0.10572687224669604</v>
      </c>
      <c r="K9" s="25"/>
    </row>
    <row r="10" spans="1:11" ht="13.25" customHeight="1" x14ac:dyDescent="0.2">
      <c r="A10" s="59" t="s">
        <v>61</v>
      </c>
      <c r="B10" s="20"/>
      <c r="C10" s="244">
        <v>1</v>
      </c>
      <c r="D10" s="235">
        <v>1</v>
      </c>
      <c r="E10" s="236"/>
      <c r="F10" s="236">
        <v>6</v>
      </c>
      <c r="G10" s="235">
        <v>8</v>
      </c>
      <c r="H10" s="236"/>
      <c r="I10" s="267">
        <f t="shared" si="0"/>
        <v>0.16666666666666666</v>
      </c>
      <c r="J10" s="267">
        <f t="shared" si="0"/>
        <v>0.125</v>
      </c>
      <c r="K10" s="25"/>
    </row>
    <row r="11" spans="1:11" ht="13.25" customHeight="1" x14ac:dyDescent="0.2">
      <c r="A11" s="59" t="s">
        <v>10</v>
      </c>
      <c r="B11" s="20"/>
      <c r="C11" s="244">
        <v>83</v>
      </c>
      <c r="D11" s="235">
        <v>66</v>
      </c>
      <c r="E11" s="236"/>
      <c r="F11" s="236">
        <v>515</v>
      </c>
      <c r="G11" s="235">
        <v>504</v>
      </c>
      <c r="H11" s="236"/>
      <c r="I11" s="267">
        <f t="shared" si="0"/>
        <v>0.16116504854368932</v>
      </c>
      <c r="J11" s="267">
        <f t="shared" si="0"/>
        <v>0.13095238095238096</v>
      </c>
      <c r="K11" s="25"/>
    </row>
    <row r="12" spans="1:11" ht="13.25" customHeight="1" x14ac:dyDescent="0.2">
      <c r="A12" s="59" t="s">
        <v>11</v>
      </c>
      <c r="B12" s="20"/>
      <c r="C12" s="244">
        <v>29</v>
      </c>
      <c r="D12" s="235">
        <v>21</v>
      </c>
      <c r="E12" s="236"/>
      <c r="F12" s="236">
        <v>159</v>
      </c>
      <c r="G12" s="235">
        <v>151</v>
      </c>
      <c r="H12" s="236"/>
      <c r="I12" s="267">
        <f t="shared" si="0"/>
        <v>0.18238993710691823</v>
      </c>
      <c r="J12" s="267">
        <f t="shared" si="0"/>
        <v>0.13907284768211919</v>
      </c>
      <c r="K12" s="25"/>
    </row>
    <row r="13" spans="1:11" ht="13.25" customHeight="1" x14ac:dyDescent="0.2">
      <c r="A13" s="59" t="s">
        <v>46</v>
      </c>
      <c r="B13" s="20"/>
      <c r="C13" s="244">
        <v>13</v>
      </c>
      <c r="D13" s="235">
        <v>13</v>
      </c>
      <c r="E13" s="236"/>
      <c r="F13" s="236">
        <v>38</v>
      </c>
      <c r="G13" s="235">
        <v>34</v>
      </c>
      <c r="H13" s="236"/>
      <c r="I13" s="267">
        <f t="shared" si="0"/>
        <v>0.34210526315789475</v>
      </c>
      <c r="J13" s="267">
        <f t="shared" si="0"/>
        <v>0.38235294117647056</v>
      </c>
      <c r="K13" s="25"/>
    </row>
    <row r="14" spans="1:11" ht="13.25" customHeight="1" x14ac:dyDescent="0.2">
      <c r="A14" s="59" t="s">
        <v>13</v>
      </c>
      <c r="B14" s="20"/>
      <c r="C14" s="244">
        <v>19</v>
      </c>
      <c r="D14" s="235">
        <v>15</v>
      </c>
      <c r="E14" s="236"/>
      <c r="F14" s="236">
        <v>498</v>
      </c>
      <c r="G14" s="235">
        <v>467</v>
      </c>
      <c r="H14" s="236"/>
      <c r="I14" s="267">
        <f t="shared" si="0"/>
        <v>3.8152610441767071E-2</v>
      </c>
      <c r="J14" s="267">
        <f t="shared" si="0"/>
        <v>3.2119914346895075E-2</v>
      </c>
      <c r="K14" s="25"/>
    </row>
    <row r="15" spans="1:11" ht="13.25" customHeight="1" x14ac:dyDescent="0.2">
      <c r="A15" s="59" t="s">
        <v>14</v>
      </c>
      <c r="B15" s="20"/>
      <c r="C15" s="244">
        <v>236</v>
      </c>
      <c r="D15" s="235">
        <v>223</v>
      </c>
      <c r="E15" s="236"/>
      <c r="F15" s="236">
        <v>435</v>
      </c>
      <c r="G15" s="235">
        <v>429</v>
      </c>
      <c r="H15" s="236"/>
      <c r="I15" s="267">
        <f t="shared" si="0"/>
        <v>0.54252873563218396</v>
      </c>
      <c r="J15" s="267">
        <f t="shared" si="0"/>
        <v>0.51981351981351986</v>
      </c>
      <c r="K15" s="25"/>
    </row>
    <row r="16" spans="1:11" ht="13.25" customHeight="1" x14ac:dyDescent="0.2">
      <c r="A16" s="59" t="s">
        <v>15</v>
      </c>
      <c r="B16" s="20"/>
      <c r="C16" s="244">
        <v>49</v>
      </c>
      <c r="D16" s="235">
        <v>34</v>
      </c>
      <c r="E16" s="236"/>
      <c r="F16" s="236">
        <v>185</v>
      </c>
      <c r="G16" s="235">
        <v>170</v>
      </c>
      <c r="H16" s="236"/>
      <c r="I16" s="267">
        <f t="shared" si="0"/>
        <v>0.26486486486486488</v>
      </c>
      <c r="J16" s="267">
        <f t="shared" si="0"/>
        <v>0.2</v>
      </c>
      <c r="K16" s="25"/>
    </row>
    <row r="17" spans="1:11" ht="13.25" customHeight="1" x14ac:dyDescent="0.2">
      <c r="A17" s="2" t="s">
        <v>26</v>
      </c>
      <c r="C17" s="233">
        <v>44</v>
      </c>
      <c r="D17" s="233">
        <v>25</v>
      </c>
      <c r="E17" s="233"/>
      <c r="F17" s="233">
        <v>119</v>
      </c>
      <c r="G17" s="233">
        <v>92</v>
      </c>
      <c r="H17" s="233"/>
      <c r="I17" s="267">
        <f t="shared" ref="I17" si="1">C17/F17</f>
        <v>0.36974789915966388</v>
      </c>
      <c r="J17" s="267">
        <f t="shared" ref="J17" si="2">D17/G17</f>
        <v>0.27173913043478259</v>
      </c>
      <c r="K17" s="25"/>
    </row>
    <row r="18" spans="1:11" ht="13.25" customHeight="1" x14ac:dyDescent="0.2">
      <c r="A18" s="59" t="s">
        <v>16</v>
      </c>
      <c r="B18" s="20"/>
      <c r="C18" s="244">
        <v>43</v>
      </c>
      <c r="D18" s="235">
        <v>30</v>
      </c>
      <c r="E18" s="236"/>
      <c r="F18" s="236">
        <v>105</v>
      </c>
      <c r="G18" s="235">
        <v>92</v>
      </c>
      <c r="H18" s="236"/>
      <c r="I18" s="267">
        <f t="shared" si="0"/>
        <v>0.40952380952380951</v>
      </c>
      <c r="J18" s="267">
        <f t="shared" si="0"/>
        <v>0.32608695652173914</v>
      </c>
      <c r="K18" s="25"/>
    </row>
    <row r="19" spans="1:11" ht="13.25" customHeight="1" x14ac:dyDescent="0.2">
      <c r="A19" s="59" t="s">
        <v>17</v>
      </c>
      <c r="B19" s="20"/>
      <c r="C19" s="244">
        <v>9</v>
      </c>
      <c r="D19" s="235">
        <v>8</v>
      </c>
      <c r="E19" s="236"/>
      <c r="F19" s="236">
        <v>45</v>
      </c>
      <c r="G19" s="235">
        <v>45</v>
      </c>
      <c r="H19" s="236"/>
      <c r="I19" s="267">
        <f t="shared" si="0"/>
        <v>0.2</v>
      </c>
      <c r="J19" s="267">
        <f t="shared" si="0"/>
        <v>0.17777777777777778</v>
      </c>
      <c r="K19" s="25"/>
    </row>
    <row r="20" spans="1:11" ht="13.25" customHeight="1" x14ac:dyDescent="0.2">
      <c r="A20" s="59" t="s">
        <v>18</v>
      </c>
      <c r="B20" s="20"/>
      <c r="C20" s="244">
        <v>2</v>
      </c>
      <c r="D20" s="235">
        <v>2</v>
      </c>
      <c r="E20" s="236"/>
      <c r="F20" s="236">
        <v>9</v>
      </c>
      <c r="G20" s="235">
        <v>6</v>
      </c>
      <c r="H20" s="236"/>
      <c r="I20" s="267">
        <f t="shared" si="0"/>
        <v>0.22222222222222221</v>
      </c>
      <c r="J20" s="267">
        <f t="shared" si="0"/>
        <v>0.33333333333333331</v>
      </c>
      <c r="K20" s="25"/>
    </row>
    <row r="21" spans="1:11" ht="13.25" customHeight="1" x14ac:dyDescent="0.2">
      <c r="A21" s="59" t="s">
        <v>587</v>
      </c>
      <c r="B21" s="20"/>
      <c r="C21" s="244">
        <v>73</v>
      </c>
      <c r="D21" s="235">
        <v>80</v>
      </c>
      <c r="E21" s="236"/>
      <c r="F21" s="236">
        <v>321</v>
      </c>
      <c r="G21" s="235">
        <v>333</v>
      </c>
      <c r="H21" s="236"/>
      <c r="I21" s="267">
        <f t="shared" si="0"/>
        <v>0.22741433021806853</v>
      </c>
      <c r="J21" s="267">
        <f t="shared" si="0"/>
        <v>0.24024024024024024</v>
      </c>
      <c r="K21" s="25"/>
    </row>
    <row r="22" spans="1:11" ht="13.25" customHeight="1" x14ac:dyDescent="0.2">
      <c r="A22" s="59" t="s">
        <v>588</v>
      </c>
      <c r="B22" s="20"/>
      <c r="C22" s="244">
        <v>7</v>
      </c>
      <c r="D22" s="235">
        <v>7</v>
      </c>
      <c r="E22" s="236"/>
      <c r="F22" s="236">
        <v>219</v>
      </c>
      <c r="G22" s="235">
        <v>172</v>
      </c>
      <c r="H22" s="236"/>
      <c r="I22" s="267">
        <f t="shared" si="0"/>
        <v>3.1963470319634701E-2</v>
      </c>
      <c r="J22" s="267">
        <f t="shared" si="0"/>
        <v>4.0697674418604654E-2</v>
      </c>
      <c r="K22" s="25"/>
    </row>
    <row r="23" spans="1:11" ht="13.25" customHeight="1" x14ac:dyDescent="0.2">
      <c r="A23" s="59" t="s">
        <v>21</v>
      </c>
      <c r="B23" s="20"/>
      <c r="C23" s="244">
        <v>5</v>
      </c>
      <c r="D23" s="235">
        <v>4</v>
      </c>
      <c r="E23" s="236"/>
      <c r="F23" s="236">
        <v>17</v>
      </c>
      <c r="G23" s="235">
        <v>14</v>
      </c>
      <c r="H23" s="236"/>
      <c r="I23" s="267">
        <f t="shared" si="0"/>
        <v>0.29411764705882354</v>
      </c>
      <c r="J23" s="267">
        <f t="shared" si="0"/>
        <v>0.2857142857142857</v>
      </c>
      <c r="K23" s="25"/>
    </row>
    <row r="24" spans="1:11" ht="13.25" customHeight="1" x14ac:dyDescent="0.2">
      <c r="A24" s="59" t="s">
        <v>627</v>
      </c>
      <c r="B24" s="20"/>
      <c r="C24" s="244">
        <v>3</v>
      </c>
      <c r="D24" s="235">
        <v>4</v>
      </c>
      <c r="E24" s="236"/>
      <c r="F24" s="236">
        <v>90</v>
      </c>
      <c r="G24" s="235">
        <v>84</v>
      </c>
      <c r="H24" s="236"/>
      <c r="I24" s="267">
        <f t="shared" si="0"/>
        <v>3.3333333333333333E-2</v>
      </c>
      <c r="J24" s="267">
        <f t="shared" si="0"/>
        <v>4.7619047619047616E-2</v>
      </c>
      <c r="K24" s="25"/>
    </row>
    <row r="25" spans="1:11" ht="13.25" customHeight="1" x14ac:dyDescent="0.2">
      <c r="A25" s="59" t="s">
        <v>23</v>
      </c>
      <c r="B25" s="20"/>
      <c r="C25" s="244">
        <v>11</v>
      </c>
      <c r="D25" s="235">
        <v>10</v>
      </c>
      <c r="E25" s="236"/>
      <c r="F25" s="236">
        <v>19</v>
      </c>
      <c r="G25" s="235">
        <v>19</v>
      </c>
      <c r="H25" s="236"/>
      <c r="I25" s="267">
        <f t="shared" si="0"/>
        <v>0.57894736842105265</v>
      </c>
      <c r="J25" s="267">
        <f t="shared" si="0"/>
        <v>0.52631578947368418</v>
      </c>
      <c r="K25" s="25"/>
    </row>
    <row r="26" spans="1:11" ht="13.25" customHeight="1" x14ac:dyDescent="0.2">
      <c r="A26" s="59" t="s">
        <v>24</v>
      </c>
      <c r="B26" s="20"/>
      <c r="C26" s="244">
        <v>160</v>
      </c>
      <c r="D26" s="235">
        <v>141</v>
      </c>
      <c r="E26" s="236"/>
      <c r="F26" s="236">
        <v>364</v>
      </c>
      <c r="G26" s="235">
        <v>346</v>
      </c>
      <c r="H26" s="236"/>
      <c r="I26" s="267">
        <f t="shared" si="0"/>
        <v>0.43956043956043955</v>
      </c>
      <c r="J26" s="267">
        <f t="shared" si="0"/>
        <v>0.40751445086705201</v>
      </c>
      <c r="K26" s="25"/>
    </row>
    <row r="27" spans="1:11" ht="13.25" customHeight="1" x14ac:dyDescent="0.2">
      <c r="A27" s="59" t="s">
        <v>25</v>
      </c>
      <c r="B27" s="20"/>
      <c r="C27" s="244">
        <v>7</v>
      </c>
      <c r="D27" s="235">
        <v>5</v>
      </c>
      <c r="E27" s="236"/>
      <c r="F27" s="236">
        <v>165</v>
      </c>
      <c r="G27" s="235">
        <v>168</v>
      </c>
      <c r="H27" s="236"/>
      <c r="I27" s="267">
        <f t="shared" si="0"/>
        <v>4.2424242424242427E-2</v>
      </c>
      <c r="J27" s="267">
        <f t="shared" si="0"/>
        <v>2.976190476190476E-2</v>
      </c>
      <c r="K27" s="25"/>
    </row>
    <row r="28" spans="1:11" ht="6" customHeight="1" x14ac:dyDescent="0.2">
      <c r="C28" s="233"/>
      <c r="D28" s="233"/>
      <c r="E28" s="246"/>
      <c r="F28" s="246"/>
      <c r="G28" s="233"/>
      <c r="H28" s="246"/>
      <c r="I28" s="246"/>
      <c r="J28" s="268"/>
      <c r="K28" s="25"/>
    </row>
    <row r="29" spans="1:11" ht="13.25" customHeight="1" x14ac:dyDescent="0.2">
      <c r="A29" s="29" t="s">
        <v>266</v>
      </c>
      <c r="B29" s="29"/>
      <c r="C29" s="238">
        <f>SUM(C8:C27)</f>
        <v>917</v>
      </c>
      <c r="D29" s="238">
        <f>SUM(D8:D27)</f>
        <v>810</v>
      </c>
      <c r="E29" s="233"/>
      <c r="F29" s="384">
        <f>SUM(F8:F27)</f>
        <v>3748</v>
      </c>
      <c r="G29" s="384">
        <f>SUM(G8:G27)</f>
        <v>3580</v>
      </c>
      <c r="H29" s="233"/>
      <c r="I29" s="247">
        <f>C29/F29</f>
        <v>0.24466382070437567</v>
      </c>
      <c r="J29" s="247">
        <f>D29/G29</f>
        <v>0.22625698324022347</v>
      </c>
      <c r="K29" s="25"/>
    </row>
    <row r="30" spans="1:11" ht="6" customHeight="1" x14ac:dyDescent="0.2">
      <c r="C30" s="233"/>
      <c r="D30" s="233"/>
      <c r="E30" s="233"/>
      <c r="F30" s="233"/>
      <c r="G30" s="233"/>
      <c r="H30" s="233"/>
      <c r="I30" s="233"/>
      <c r="J30" s="233"/>
    </row>
    <row r="31" spans="1:11" ht="13.25" customHeight="1" x14ac:dyDescent="0.2">
      <c r="A31" s="59" t="s">
        <v>65</v>
      </c>
      <c r="B31" s="20"/>
      <c r="C31" s="244">
        <v>64</v>
      </c>
      <c r="D31" s="235">
        <v>58</v>
      </c>
      <c r="E31" s="236"/>
      <c r="F31" s="236">
        <v>648</v>
      </c>
      <c r="G31" s="235">
        <v>605</v>
      </c>
      <c r="H31" s="236"/>
      <c r="I31" s="267">
        <f>C31/F31</f>
        <v>9.8765432098765427E-2</v>
      </c>
      <c r="J31" s="267">
        <f>D31/G31</f>
        <v>9.5867768595041328E-2</v>
      </c>
      <c r="K31" s="25"/>
    </row>
    <row r="32" spans="1:11" s="231" customFormat="1" ht="12" customHeight="1" x14ac:dyDescent="0.2">
      <c r="A32" s="230"/>
      <c r="B32" s="232"/>
      <c r="C32" s="244"/>
      <c r="D32" s="235"/>
      <c r="E32" s="236"/>
      <c r="F32" s="236"/>
      <c r="G32" s="235"/>
      <c r="H32" s="236"/>
      <c r="I32" s="267"/>
      <c r="J32" s="267"/>
      <c r="K32" s="25"/>
    </row>
    <row r="33" spans="1:16" s="231" customFormat="1" ht="13.25" customHeight="1" x14ac:dyDescent="0.2">
      <c r="A33" s="278" t="s">
        <v>34</v>
      </c>
      <c r="B33" s="232"/>
      <c r="C33" s="279">
        <f>C31+C29</f>
        <v>981</v>
      </c>
      <c r="D33" s="279">
        <f>D31+D29</f>
        <v>868</v>
      </c>
      <c r="E33" s="280"/>
      <c r="F33" s="385">
        <f>F31+F29</f>
        <v>4396</v>
      </c>
      <c r="G33" s="385">
        <f>G31+G29</f>
        <v>4185</v>
      </c>
      <c r="H33" s="280"/>
      <c r="I33" s="247">
        <f>C33/F33</f>
        <v>0.22315741583257506</v>
      </c>
      <c r="J33" s="247">
        <f>D33/G33</f>
        <v>0.2074074074074074</v>
      </c>
      <c r="K33" s="25"/>
    </row>
    <row r="34" spans="1:16" s="231" customFormat="1" ht="12" customHeight="1" x14ac:dyDescent="0.2">
      <c r="A34" s="230"/>
      <c r="B34" s="232"/>
      <c r="C34" s="244"/>
      <c r="D34" s="235"/>
      <c r="E34" s="236"/>
      <c r="F34" s="236"/>
      <c r="G34" s="235"/>
      <c r="H34" s="236"/>
      <c r="I34" s="267"/>
      <c r="J34" s="267"/>
      <c r="K34" s="25"/>
    </row>
    <row r="35" spans="1:16" ht="13.25" customHeight="1" x14ac:dyDescent="0.25">
      <c r="A35" s="102" t="s">
        <v>589</v>
      </c>
      <c r="B35" s="43"/>
      <c r="C35" s="102"/>
      <c r="D35" s="5"/>
      <c r="E35" s="5"/>
      <c r="F35" s="5"/>
      <c r="G35" s="5"/>
      <c r="H35" s="5"/>
      <c r="I35" s="5"/>
      <c r="J35" s="5"/>
      <c r="K35" s="5"/>
    </row>
    <row r="36" spans="1:16" ht="13.25" customHeight="1" x14ac:dyDescent="0.25">
      <c r="A36" s="102" t="s">
        <v>590</v>
      </c>
      <c r="B36" s="43"/>
      <c r="C36" s="10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3.25" customHeight="1" x14ac:dyDescent="0.2">
      <c r="A37" s="44" t="s">
        <v>628</v>
      </c>
      <c r="B37" s="43"/>
      <c r="C37" s="10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6" ht="13.25" customHeight="1" x14ac:dyDescent="0.25">
      <c r="A38" s="102" t="s">
        <v>629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42"/>
      <c r="M38" s="42"/>
      <c r="N38" s="42"/>
      <c r="O38" s="42"/>
      <c r="P38" s="5"/>
    </row>
    <row r="39" spans="1:16" ht="13.25" customHeight="1" x14ac:dyDescent="0.3">
      <c r="A39" s="33" t="s">
        <v>241</v>
      </c>
    </row>
  </sheetData>
  <mergeCells count="6">
    <mergeCell ref="B2:H2"/>
    <mergeCell ref="I5:J5"/>
    <mergeCell ref="F5:G5"/>
    <mergeCell ref="C5:D5"/>
    <mergeCell ref="A1:J1"/>
    <mergeCell ref="C3:G3"/>
  </mergeCells>
  <pageMargins left="0.86614173228346458" right="0.86614173228346458" top="0.74803149606299213" bottom="0.74803149606299213" header="0" footer="0.23622047244094491"/>
  <pageSetup scale="99" orientation="landscape" r:id="rId1"/>
  <headerFooter>
    <oddFooter>&amp;L&amp;9OIA 2014/09/05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sqref="A1:H1"/>
    </sheetView>
  </sheetViews>
  <sheetFormatPr defaultColWidth="30.4140625" defaultRowHeight="11.5" x14ac:dyDescent="0.3"/>
  <cols>
    <col min="1" max="1" width="30.6640625" style="82" customWidth="1"/>
    <col min="2" max="2" width="1.9140625" style="82" customWidth="1"/>
    <col min="3" max="3" width="11.9140625" style="106" customWidth="1"/>
    <col min="4" max="4" width="11.9140625" style="82" customWidth="1"/>
    <col min="5" max="5" width="1.9140625" style="82" customWidth="1"/>
    <col min="6" max="6" width="11.9140625" style="106" customWidth="1"/>
    <col min="7" max="7" width="11.9140625" style="82" customWidth="1"/>
    <col min="8" max="8" width="1.9140625" style="82" customWidth="1"/>
    <col min="9" max="11" width="9" style="82" customWidth="1"/>
    <col min="12" max="16384" width="30.4140625" style="82"/>
  </cols>
  <sheetData>
    <row r="1" spans="1:9" ht="15.65" customHeight="1" x14ac:dyDescent="0.25">
      <c r="A1" s="527" t="s">
        <v>102</v>
      </c>
      <c r="B1" s="527"/>
      <c r="C1" s="527"/>
      <c r="D1" s="527"/>
      <c r="E1" s="527"/>
      <c r="F1" s="527"/>
      <c r="G1" s="527"/>
      <c r="H1" s="527"/>
      <c r="I1" s="4"/>
    </row>
    <row r="2" spans="1:9" ht="14.15" customHeight="1" x14ac:dyDescent="0.25">
      <c r="B2" s="532" t="s">
        <v>101</v>
      </c>
      <c r="C2" s="532"/>
      <c r="D2" s="532"/>
      <c r="E2" s="5"/>
      <c r="F2" s="5"/>
      <c r="G2" s="5"/>
      <c r="H2" s="5"/>
    </row>
    <row r="3" spans="1:9" ht="11.4" customHeight="1" x14ac:dyDescent="0.25">
      <c r="A3" s="4"/>
      <c r="B3" s="4"/>
      <c r="C3" s="4"/>
      <c r="D3" s="4"/>
      <c r="E3" s="60"/>
      <c r="F3" s="60"/>
      <c r="G3" s="4"/>
      <c r="H3" s="4"/>
    </row>
    <row r="4" spans="1:9" ht="24" customHeight="1" x14ac:dyDescent="0.25">
      <c r="A4" s="84" t="s">
        <v>5</v>
      </c>
      <c r="B4" s="84"/>
      <c r="C4" s="540" t="s">
        <v>76</v>
      </c>
      <c r="D4" s="540"/>
      <c r="E4" s="86"/>
      <c r="F4" s="540" t="s">
        <v>242</v>
      </c>
      <c r="G4" s="540"/>
      <c r="H4" s="84"/>
    </row>
    <row r="5" spans="1:9" ht="13.25" customHeight="1" x14ac:dyDescent="0.25">
      <c r="A5" s="58"/>
      <c r="B5" s="58"/>
      <c r="C5" s="438" t="s">
        <v>672</v>
      </c>
      <c r="D5" s="15" t="s">
        <v>671</v>
      </c>
      <c r="E5" s="438"/>
      <c r="F5" s="438" t="s">
        <v>672</v>
      </c>
      <c r="G5" s="15" t="s">
        <v>671</v>
      </c>
      <c r="H5" s="58"/>
    </row>
    <row r="6" spans="1:9" s="106" customFormat="1" ht="13.25" customHeight="1" x14ac:dyDescent="0.25">
      <c r="A6" s="123"/>
      <c r="B6" s="123"/>
      <c r="C6" s="54"/>
      <c r="D6" s="53"/>
      <c r="E6" s="54"/>
      <c r="F6" s="54"/>
      <c r="G6" s="53"/>
      <c r="H6" s="123"/>
    </row>
    <row r="7" spans="1:9" s="393" customFormat="1" ht="13.25" customHeight="1" x14ac:dyDescent="0.25">
      <c r="A7" s="394" t="s">
        <v>641</v>
      </c>
      <c r="B7" s="55"/>
      <c r="C7" s="269" t="s">
        <v>9</v>
      </c>
      <c r="D7" s="269" t="s">
        <v>9</v>
      </c>
      <c r="E7" s="262"/>
      <c r="F7" s="61" t="s">
        <v>9</v>
      </c>
      <c r="G7" s="61" t="s">
        <v>9</v>
      </c>
    </row>
    <row r="8" spans="1:9" ht="13.25" customHeight="1" x14ac:dyDescent="0.25">
      <c r="A8" s="394" t="s">
        <v>78</v>
      </c>
      <c r="B8" s="18"/>
      <c r="C8" s="269">
        <v>62</v>
      </c>
      <c r="D8" s="261">
        <v>51</v>
      </c>
      <c r="E8" s="262"/>
      <c r="F8" s="270">
        <v>0.89</v>
      </c>
      <c r="G8" s="265">
        <v>0.76</v>
      </c>
      <c r="H8" s="18"/>
    </row>
    <row r="9" spans="1:9" ht="13.25" customHeight="1" x14ac:dyDescent="0.25">
      <c r="A9" s="394" t="s">
        <v>61</v>
      </c>
      <c r="B9" s="36"/>
      <c r="C9" s="269">
        <v>38</v>
      </c>
      <c r="D9" s="269">
        <v>48</v>
      </c>
      <c r="E9" s="262"/>
      <c r="F9" s="265">
        <v>0.71</v>
      </c>
      <c r="G9" s="265">
        <v>0.75</v>
      </c>
      <c r="H9" s="36"/>
    </row>
    <row r="10" spans="1:9" ht="13.25" customHeight="1" x14ac:dyDescent="0.25">
      <c r="A10" s="394" t="s">
        <v>630</v>
      </c>
      <c r="B10" s="36"/>
      <c r="C10" s="269" t="s">
        <v>9</v>
      </c>
      <c r="D10" s="269" t="s">
        <v>9</v>
      </c>
      <c r="E10" s="262"/>
      <c r="F10" s="61" t="s">
        <v>9</v>
      </c>
      <c r="G10" s="61" t="s">
        <v>9</v>
      </c>
      <c r="H10" s="36"/>
    </row>
    <row r="11" spans="1:9" ht="13.25" customHeight="1" x14ac:dyDescent="0.25">
      <c r="A11" s="394" t="s">
        <v>631</v>
      </c>
      <c r="B11" s="36"/>
      <c r="C11" s="269">
        <v>111</v>
      </c>
      <c r="D11" s="269" t="s">
        <v>9</v>
      </c>
      <c r="E11" s="262"/>
      <c r="F11" s="265">
        <v>0.95</v>
      </c>
      <c r="G11" s="61" t="s">
        <v>9</v>
      </c>
      <c r="H11" s="36"/>
    </row>
    <row r="12" spans="1:9" ht="13.25" customHeight="1" x14ac:dyDescent="0.25">
      <c r="A12" s="394" t="s">
        <v>658</v>
      </c>
      <c r="B12" s="36"/>
      <c r="C12" s="269" t="s">
        <v>9</v>
      </c>
      <c r="D12" s="269" t="s">
        <v>9</v>
      </c>
      <c r="E12" s="262"/>
      <c r="F12" s="61" t="s">
        <v>9</v>
      </c>
      <c r="G12" s="61" t="s">
        <v>9</v>
      </c>
      <c r="H12" s="36"/>
    </row>
    <row r="13" spans="1:9" ht="13.25" customHeight="1" x14ac:dyDescent="0.25">
      <c r="A13" s="394" t="s">
        <v>14</v>
      </c>
      <c r="B13" s="36"/>
      <c r="C13" s="269">
        <v>174</v>
      </c>
      <c r="D13" s="269">
        <v>203</v>
      </c>
      <c r="E13" s="262"/>
      <c r="F13" s="265">
        <v>0.89</v>
      </c>
      <c r="G13" s="265">
        <v>0.86</v>
      </c>
      <c r="H13" s="36"/>
    </row>
    <row r="14" spans="1:9" ht="13.25" customHeight="1" x14ac:dyDescent="0.25">
      <c r="A14" s="394" t="s">
        <v>670</v>
      </c>
      <c r="B14" s="36"/>
      <c r="C14" s="269" t="s">
        <v>9</v>
      </c>
      <c r="D14" s="269" t="s">
        <v>9</v>
      </c>
      <c r="E14" s="262"/>
      <c r="F14" s="61" t="s">
        <v>9</v>
      </c>
      <c r="G14" s="61" t="s">
        <v>9</v>
      </c>
      <c r="H14" s="36"/>
    </row>
    <row r="15" spans="1:9" s="393" customFormat="1" ht="13.25" customHeight="1" x14ac:dyDescent="0.25">
      <c r="A15" s="394" t="s">
        <v>48</v>
      </c>
      <c r="B15" s="36"/>
      <c r="C15" s="269" t="s">
        <v>9</v>
      </c>
      <c r="D15" s="269" t="s">
        <v>9</v>
      </c>
      <c r="E15" s="262"/>
      <c r="F15" s="61" t="s">
        <v>9</v>
      </c>
      <c r="G15" s="61" t="s">
        <v>9</v>
      </c>
      <c r="H15" s="36"/>
    </row>
    <row r="16" spans="1:9" ht="13.25" customHeight="1" x14ac:dyDescent="0.25">
      <c r="A16" s="394" t="s">
        <v>659</v>
      </c>
      <c r="B16" s="36"/>
      <c r="C16" s="269" t="s">
        <v>9</v>
      </c>
      <c r="D16" s="269" t="s">
        <v>9</v>
      </c>
      <c r="E16" s="262"/>
      <c r="F16" s="61" t="s">
        <v>9</v>
      </c>
      <c r="G16" s="61" t="s">
        <v>9</v>
      </c>
      <c r="H16" s="36"/>
    </row>
    <row r="17" spans="1:9" s="393" customFormat="1" ht="13.25" customHeight="1" x14ac:dyDescent="0.25">
      <c r="A17" s="394" t="s">
        <v>660</v>
      </c>
      <c r="B17" s="36"/>
      <c r="C17" s="269" t="s">
        <v>9</v>
      </c>
      <c r="D17" s="269" t="s">
        <v>9</v>
      </c>
      <c r="E17" s="262"/>
      <c r="F17" s="61" t="s">
        <v>9</v>
      </c>
      <c r="G17" s="61" t="s">
        <v>9</v>
      </c>
      <c r="H17" s="36"/>
    </row>
    <row r="18" spans="1:9" ht="13.25" customHeight="1" x14ac:dyDescent="0.25">
      <c r="A18" s="394" t="s">
        <v>21</v>
      </c>
      <c r="B18" s="36"/>
      <c r="C18" s="269">
        <v>53</v>
      </c>
      <c r="D18" s="269">
        <v>62</v>
      </c>
      <c r="E18" s="262"/>
      <c r="F18" s="265">
        <v>0.87</v>
      </c>
      <c r="G18" s="265">
        <v>0.89</v>
      </c>
      <c r="H18" s="36"/>
    </row>
    <row r="19" spans="1:9" s="393" customFormat="1" ht="13.25" customHeight="1" x14ac:dyDescent="0.25">
      <c r="A19" s="394" t="s">
        <v>661</v>
      </c>
      <c r="B19" s="55"/>
      <c r="C19" s="269" t="s">
        <v>9</v>
      </c>
      <c r="D19" s="269" t="s">
        <v>9</v>
      </c>
      <c r="E19" s="69"/>
      <c r="F19" s="61" t="s">
        <v>9</v>
      </c>
      <c r="G19" s="61" t="s">
        <v>9</v>
      </c>
    </row>
    <row r="20" spans="1:9" ht="13.25" customHeight="1" x14ac:dyDescent="0.25">
      <c r="A20" s="394" t="s">
        <v>49</v>
      </c>
      <c r="B20" s="36"/>
      <c r="C20" s="437">
        <v>3514</v>
      </c>
      <c r="D20" s="431">
        <v>3650</v>
      </c>
      <c r="E20" s="262"/>
      <c r="F20" s="265">
        <v>0.79</v>
      </c>
      <c r="G20" s="265">
        <v>0.78</v>
      </c>
      <c r="H20" s="36"/>
    </row>
    <row r="21" spans="1:9" ht="6" customHeight="1" x14ac:dyDescent="0.25">
      <c r="B21" s="38"/>
      <c r="C21" s="435"/>
      <c r="D21" s="434"/>
      <c r="E21" s="258"/>
      <c r="F21" s="265"/>
      <c r="G21" s="265"/>
      <c r="H21" s="38"/>
    </row>
    <row r="22" spans="1:9" ht="13.25" customHeight="1" x14ac:dyDescent="0.2">
      <c r="A22" s="83" t="s">
        <v>720</v>
      </c>
      <c r="C22" s="436">
        <f>C8+C9+C11+C13+C18+C20</f>
        <v>3952</v>
      </c>
      <c r="D22" s="436">
        <f>D8+D9+D13+D18+D20</f>
        <v>4014</v>
      </c>
      <c r="E22" s="266"/>
      <c r="F22" s="271">
        <f>((C8*F8)+(C9*F9)+(F11*C11)+(C13*F13)+(C18*F18)+(C20*F20))/C22</f>
        <v>0.80076923076923079</v>
      </c>
      <c r="G22" s="271">
        <f>((D8*G8)+(D9*G9)+(D13*G13)+(D18*G18)+(D20*G20))/D22</f>
        <v>0.78513203786746388</v>
      </c>
    </row>
    <row r="23" spans="1:9" ht="12" x14ac:dyDescent="0.2">
      <c r="C23" s="39"/>
      <c r="D23" s="39"/>
      <c r="E23" s="39"/>
      <c r="F23" s="39"/>
      <c r="G23" s="39"/>
    </row>
    <row r="25" spans="1:9" s="33" customFormat="1" ht="12" customHeight="1" x14ac:dyDescent="0.2">
      <c r="A25" s="85" t="s">
        <v>80</v>
      </c>
      <c r="B25" s="85"/>
      <c r="C25" s="102"/>
      <c r="D25" s="85"/>
      <c r="E25" s="85"/>
      <c r="F25" s="102"/>
      <c r="G25" s="85"/>
      <c r="H25" s="85"/>
      <c r="I25" s="85"/>
    </row>
    <row r="26" spans="1:9" s="33" customFormat="1" ht="12" customHeight="1" x14ac:dyDescent="0.25">
      <c r="A26" s="102" t="s">
        <v>243</v>
      </c>
      <c r="B26" s="102"/>
      <c r="C26" s="102"/>
      <c r="D26" s="102"/>
      <c r="E26" s="102"/>
      <c r="F26" s="102"/>
      <c r="G26" s="102"/>
      <c r="H26" s="102"/>
      <c r="I26" s="102"/>
    </row>
    <row r="27" spans="1:9" s="33" customFormat="1" ht="12" customHeight="1" x14ac:dyDescent="0.25">
      <c r="A27" s="102" t="s">
        <v>662</v>
      </c>
      <c r="B27" s="102"/>
      <c r="C27" s="102"/>
      <c r="D27" s="102"/>
      <c r="E27" s="102"/>
      <c r="F27" s="102"/>
      <c r="G27" s="102"/>
      <c r="H27" s="102"/>
      <c r="I27" s="102"/>
    </row>
    <row r="28" spans="1:9" s="33" customFormat="1" ht="12" customHeight="1" x14ac:dyDescent="0.25">
      <c r="A28" s="102" t="s">
        <v>632</v>
      </c>
      <c r="B28" s="102"/>
      <c r="C28" s="102"/>
      <c r="D28" s="102"/>
      <c r="E28" s="102"/>
      <c r="F28" s="102"/>
      <c r="G28" s="102"/>
      <c r="H28" s="102"/>
      <c r="I28" s="102"/>
    </row>
    <row r="29" spans="1:9" s="33" customFormat="1" ht="12" customHeight="1" x14ac:dyDescent="0.25">
      <c r="A29" s="102" t="s">
        <v>633</v>
      </c>
      <c r="B29" s="102"/>
      <c r="C29" s="102"/>
      <c r="D29" s="102"/>
      <c r="E29" s="102"/>
      <c r="F29" s="102"/>
      <c r="G29" s="102"/>
      <c r="H29" s="102"/>
      <c r="I29" s="102"/>
    </row>
    <row r="30" spans="1:9" s="33" customFormat="1" ht="12" customHeight="1" x14ac:dyDescent="0.25">
      <c r="A30" s="87" t="s">
        <v>669</v>
      </c>
      <c r="B30" s="87"/>
      <c r="C30" s="102"/>
      <c r="D30" s="87"/>
      <c r="E30" s="87"/>
      <c r="F30" s="102"/>
      <c r="G30" s="87"/>
      <c r="H30" s="87"/>
      <c r="I30" s="87"/>
    </row>
    <row r="31" spans="1:9" ht="12" customHeight="1" x14ac:dyDescent="0.25">
      <c r="A31" s="33" t="s">
        <v>98</v>
      </c>
    </row>
  </sheetData>
  <mergeCells count="4">
    <mergeCell ref="F4:G4"/>
    <mergeCell ref="C4:D4"/>
    <mergeCell ref="A1:H1"/>
    <mergeCell ref="B2:D2"/>
  </mergeCells>
  <pageMargins left="0.7" right="0.7" top="0.75" bottom="0.75" header="0.3" footer="0.3"/>
  <pageSetup scale="95" orientation="landscape" r:id="rId1"/>
  <headerFooter>
    <oddFooter>&amp;L&amp;9OIA 2014/09/05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sqref="A1:I1"/>
    </sheetView>
  </sheetViews>
  <sheetFormatPr defaultColWidth="30.4140625" defaultRowHeight="11.5" x14ac:dyDescent="0.3"/>
  <cols>
    <col min="1" max="1" width="30.6640625" style="106" customWidth="1"/>
    <col min="2" max="2" width="15.1640625" style="106" customWidth="1"/>
    <col min="3" max="3" width="1.9140625" style="106" customWidth="1"/>
    <col min="4" max="4" width="15.1640625" style="106" customWidth="1"/>
    <col min="5" max="5" width="1.9140625" style="106" customWidth="1"/>
    <col min="6" max="6" width="15.1640625" style="106" customWidth="1"/>
    <col min="7" max="7" width="3.9140625" style="106" customWidth="1"/>
    <col min="8" max="9" width="9.6640625" style="106" customWidth="1"/>
    <col min="10" max="16384" width="30.4140625" style="106"/>
  </cols>
  <sheetData>
    <row r="1" spans="1:9" ht="15.65" customHeight="1" x14ac:dyDescent="0.3">
      <c r="A1" s="527" t="s">
        <v>723</v>
      </c>
      <c r="B1" s="527"/>
      <c r="C1" s="527"/>
      <c r="D1" s="527"/>
      <c r="E1" s="527"/>
      <c r="F1" s="527"/>
      <c r="G1" s="527"/>
      <c r="H1" s="527"/>
      <c r="I1" s="527"/>
    </row>
    <row r="2" spans="1:9" ht="14" customHeight="1" x14ac:dyDescent="0.25">
      <c r="B2" s="552" t="s">
        <v>260</v>
      </c>
      <c r="C2" s="552"/>
      <c r="D2" s="552"/>
      <c r="E2" s="552"/>
      <c r="F2" s="552"/>
      <c r="G2" s="131"/>
    </row>
    <row r="3" spans="1:9" ht="14.15" customHeight="1" x14ac:dyDescent="0.25">
      <c r="A3" s="4"/>
      <c r="C3" s="532" t="s">
        <v>75</v>
      </c>
      <c r="D3" s="532"/>
      <c r="E3" s="532"/>
      <c r="F3" s="5"/>
      <c r="G3" s="5"/>
    </row>
    <row r="4" spans="1:9" ht="11.4" customHeight="1" x14ac:dyDescent="0.25">
      <c r="A4" s="4"/>
      <c r="B4" s="4"/>
      <c r="C4" s="60"/>
      <c r="D4" s="60"/>
      <c r="E4" s="4"/>
      <c r="F4" s="4"/>
    </row>
    <row r="5" spans="1:9" ht="24" customHeight="1" x14ac:dyDescent="0.2">
      <c r="A5" s="105" t="s">
        <v>5</v>
      </c>
      <c r="B5" s="229" t="s">
        <v>261</v>
      </c>
      <c r="C5" s="111"/>
      <c r="D5" s="229" t="s">
        <v>262</v>
      </c>
      <c r="E5" s="105"/>
      <c r="F5" s="229" t="s">
        <v>77</v>
      </c>
    </row>
    <row r="6" spans="1:9" ht="13.25" customHeight="1" x14ac:dyDescent="0.25">
      <c r="A6" s="123"/>
      <c r="B6" s="53"/>
      <c r="C6" s="54"/>
      <c r="D6" s="53"/>
      <c r="E6" s="54"/>
      <c r="F6" s="53"/>
    </row>
    <row r="7" spans="1:9" s="393" customFormat="1" ht="13.25" customHeight="1" x14ac:dyDescent="0.25">
      <c r="A7" s="394" t="s">
        <v>640</v>
      </c>
      <c r="B7" s="55" t="s">
        <v>9</v>
      </c>
      <c r="C7" s="62"/>
      <c r="D7" s="55" t="s">
        <v>9</v>
      </c>
      <c r="E7" s="69"/>
      <c r="F7" s="61" t="s">
        <v>9</v>
      </c>
    </row>
    <row r="8" spans="1:9" ht="13.25" customHeight="1" x14ac:dyDescent="0.25">
      <c r="A8" s="394" t="s">
        <v>78</v>
      </c>
      <c r="B8" s="55">
        <v>41</v>
      </c>
      <c r="C8" s="62"/>
      <c r="D8" s="55">
        <v>35</v>
      </c>
      <c r="E8" s="124"/>
      <c r="F8" s="61">
        <f>D8/B8</f>
        <v>0.85365853658536583</v>
      </c>
    </row>
    <row r="9" spans="1:9" ht="13.25" customHeight="1" x14ac:dyDescent="0.25">
      <c r="A9" s="394" t="s">
        <v>61</v>
      </c>
      <c r="B9" s="55">
        <v>59</v>
      </c>
      <c r="C9" s="62"/>
      <c r="D9" s="55">
        <v>43</v>
      </c>
      <c r="E9" s="69"/>
      <c r="F9" s="61">
        <f>D9/B9</f>
        <v>0.72881355932203384</v>
      </c>
    </row>
    <row r="10" spans="1:9" ht="13.25" customHeight="1" x14ac:dyDescent="0.25">
      <c r="A10" s="394" t="s">
        <v>635</v>
      </c>
      <c r="B10" s="55" t="s">
        <v>9</v>
      </c>
      <c r="C10" s="62"/>
      <c r="D10" s="55" t="s">
        <v>9</v>
      </c>
      <c r="E10" s="69"/>
      <c r="F10" s="61" t="s">
        <v>9</v>
      </c>
    </row>
    <row r="11" spans="1:9" ht="13.25" customHeight="1" x14ac:dyDescent="0.25">
      <c r="A11" s="394" t="s">
        <v>636</v>
      </c>
      <c r="B11" s="55" t="s">
        <v>9</v>
      </c>
      <c r="C11" s="62"/>
      <c r="D11" s="55" t="s">
        <v>9</v>
      </c>
      <c r="E11" s="69"/>
      <c r="F11" s="61" t="s">
        <v>9</v>
      </c>
    </row>
    <row r="12" spans="1:9" ht="13.25" customHeight="1" x14ac:dyDescent="0.25">
      <c r="A12" s="394" t="s">
        <v>663</v>
      </c>
      <c r="B12" s="55" t="s">
        <v>9</v>
      </c>
      <c r="C12" s="62"/>
      <c r="D12" s="55" t="s">
        <v>9</v>
      </c>
      <c r="E12" s="69"/>
      <c r="F12" s="61" t="s">
        <v>9</v>
      </c>
    </row>
    <row r="13" spans="1:9" ht="13.25" customHeight="1" x14ac:dyDescent="0.25">
      <c r="A13" s="394" t="s">
        <v>14</v>
      </c>
      <c r="B13" s="55">
        <v>129</v>
      </c>
      <c r="C13" s="62"/>
      <c r="D13" s="55">
        <v>106</v>
      </c>
      <c r="E13" s="69"/>
      <c r="F13" s="61">
        <f>D13/B13</f>
        <v>0.82170542635658916</v>
      </c>
    </row>
    <row r="14" spans="1:9" ht="13.25" customHeight="1" x14ac:dyDescent="0.25">
      <c r="A14" s="394" t="s">
        <v>668</v>
      </c>
      <c r="B14" s="55" t="s">
        <v>9</v>
      </c>
      <c r="C14" s="62"/>
      <c r="D14" s="55" t="s">
        <v>9</v>
      </c>
      <c r="E14" s="69"/>
      <c r="F14" s="61" t="s">
        <v>9</v>
      </c>
    </row>
    <row r="15" spans="1:9" s="393" customFormat="1" ht="13.25" customHeight="1" x14ac:dyDescent="0.25">
      <c r="A15" s="394" t="s">
        <v>48</v>
      </c>
      <c r="B15" s="55" t="s">
        <v>9</v>
      </c>
      <c r="C15" s="62"/>
      <c r="D15" s="55" t="s">
        <v>9</v>
      </c>
      <c r="E15" s="69"/>
      <c r="F15" s="61" t="s">
        <v>9</v>
      </c>
    </row>
    <row r="16" spans="1:9" ht="13.25" customHeight="1" x14ac:dyDescent="0.25">
      <c r="A16" s="394" t="s">
        <v>664</v>
      </c>
      <c r="B16" s="55" t="s">
        <v>9</v>
      </c>
      <c r="C16" s="62"/>
      <c r="D16" s="55" t="s">
        <v>9</v>
      </c>
      <c r="E16" s="69"/>
      <c r="F16" s="61" t="s">
        <v>9</v>
      </c>
    </row>
    <row r="17" spans="1:7" s="393" customFormat="1" ht="13.25" customHeight="1" x14ac:dyDescent="0.25">
      <c r="A17" s="394" t="s">
        <v>665</v>
      </c>
      <c r="B17" s="55"/>
      <c r="C17" s="62"/>
      <c r="D17" s="55"/>
      <c r="E17" s="69"/>
      <c r="F17" s="61"/>
    </row>
    <row r="18" spans="1:7" ht="13.25" customHeight="1" x14ac:dyDescent="0.25">
      <c r="A18" s="394" t="s">
        <v>21</v>
      </c>
      <c r="B18" s="55">
        <v>43</v>
      </c>
      <c r="C18" s="62"/>
      <c r="D18" s="55">
        <v>29</v>
      </c>
      <c r="E18" s="69"/>
      <c r="F18" s="61">
        <f>D18/B18</f>
        <v>0.67441860465116277</v>
      </c>
    </row>
    <row r="19" spans="1:7" ht="13.25" customHeight="1" x14ac:dyDescent="0.25">
      <c r="A19" s="394" t="s">
        <v>666</v>
      </c>
      <c r="B19" s="55" t="s">
        <v>9</v>
      </c>
      <c r="C19" s="62"/>
      <c r="D19" s="55" t="s">
        <v>9</v>
      </c>
      <c r="E19" s="69"/>
      <c r="F19" s="61" t="s">
        <v>9</v>
      </c>
    </row>
    <row r="20" spans="1:7" ht="13.25" customHeight="1" x14ac:dyDescent="0.25">
      <c r="A20" s="394" t="s">
        <v>49</v>
      </c>
      <c r="B20" s="433">
        <v>3473</v>
      </c>
      <c r="C20" s="443"/>
      <c r="D20" s="433">
        <v>1771</v>
      </c>
      <c r="E20" s="69"/>
      <c r="F20" s="61">
        <f>D20/B20</f>
        <v>0.50993377483443714</v>
      </c>
    </row>
    <row r="21" spans="1:7" ht="6" customHeight="1" x14ac:dyDescent="0.25">
      <c r="B21" s="444"/>
      <c r="C21" s="445"/>
      <c r="D21" s="444"/>
      <c r="E21" s="70"/>
      <c r="F21" s="61"/>
    </row>
    <row r="22" spans="1:7" ht="13.25" customHeight="1" x14ac:dyDescent="0.25">
      <c r="A22" s="108" t="s">
        <v>79</v>
      </c>
      <c r="B22" s="446">
        <v>3745</v>
      </c>
      <c r="C22" s="446"/>
      <c r="D22" s="446">
        <v>1984</v>
      </c>
      <c r="E22" s="39"/>
      <c r="F22" s="63">
        <f>D22/B22</f>
        <v>0.52977303070761017</v>
      </c>
    </row>
    <row r="23" spans="1:7" ht="12" x14ac:dyDescent="0.2">
      <c r="B23" s="39"/>
      <c r="C23" s="39"/>
      <c r="D23" s="39"/>
      <c r="E23" s="39"/>
      <c r="F23" s="39"/>
    </row>
    <row r="24" spans="1:7" ht="12" x14ac:dyDescent="0.2">
      <c r="A24" s="102" t="s">
        <v>263</v>
      </c>
      <c r="B24" s="39"/>
      <c r="C24" s="39"/>
      <c r="D24" s="39"/>
      <c r="E24" s="39"/>
      <c r="F24" s="39"/>
    </row>
    <row r="25" spans="1:7" s="33" customFormat="1" ht="12" customHeight="1" x14ac:dyDescent="0.2">
      <c r="A25" s="102" t="s">
        <v>264</v>
      </c>
      <c r="B25" s="132"/>
      <c r="C25" s="132"/>
      <c r="D25" s="132"/>
      <c r="E25" s="132"/>
      <c r="F25" s="132"/>
      <c r="G25" s="102"/>
    </row>
    <row r="26" spans="1:7" ht="12" customHeight="1" x14ac:dyDescent="0.2">
      <c r="A26" s="102" t="s">
        <v>265</v>
      </c>
      <c r="B26" s="132"/>
      <c r="C26" s="132"/>
      <c r="D26" s="132"/>
      <c r="E26" s="132"/>
      <c r="F26" s="132"/>
      <c r="G26" s="102"/>
    </row>
    <row r="27" spans="1:7" s="393" customFormat="1" ht="12" customHeight="1" x14ac:dyDescent="0.25">
      <c r="A27" s="102" t="s">
        <v>667</v>
      </c>
      <c r="B27" s="132"/>
      <c r="C27" s="132"/>
      <c r="D27" s="132"/>
      <c r="E27" s="132"/>
      <c r="F27" s="132"/>
      <c r="G27" s="102"/>
    </row>
    <row r="28" spans="1:7" s="393" customFormat="1" ht="12" customHeight="1" x14ac:dyDescent="0.25">
      <c r="A28" s="102" t="s">
        <v>637</v>
      </c>
      <c r="B28" s="132"/>
      <c r="C28" s="132"/>
      <c r="D28" s="132"/>
      <c r="E28" s="132"/>
      <c r="F28" s="132"/>
      <c r="G28" s="102"/>
    </row>
    <row r="29" spans="1:7" s="393" customFormat="1" ht="12" customHeight="1" x14ac:dyDescent="0.25">
      <c r="A29" s="102" t="s">
        <v>638</v>
      </c>
      <c r="B29" s="132"/>
      <c r="C29" s="132"/>
      <c r="D29" s="132"/>
      <c r="E29" s="132"/>
      <c r="F29" s="132"/>
      <c r="G29" s="102"/>
    </row>
    <row r="30" spans="1:7" ht="12" customHeight="1" x14ac:dyDescent="0.2">
      <c r="A30" s="102" t="s">
        <v>634</v>
      </c>
      <c r="B30" s="102"/>
      <c r="C30" s="102"/>
      <c r="D30" s="102"/>
      <c r="E30" s="102"/>
      <c r="F30" s="102"/>
      <c r="G30" s="102"/>
    </row>
    <row r="31" spans="1:7" ht="12" customHeight="1" x14ac:dyDescent="0.25">
      <c r="A31" s="33" t="s">
        <v>241</v>
      </c>
    </row>
  </sheetData>
  <mergeCells count="3">
    <mergeCell ref="B2:F2"/>
    <mergeCell ref="C3:E3"/>
    <mergeCell ref="A1:I1"/>
  </mergeCells>
  <pageMargins left="0.57291666666666663" right="0.76041666666666663" top="0.75" bottom="0.75" header="0.3" footer="0.3"/>
  <pageSetup orientation="landscape" r:id="rId1"/>
  <headerFooter>
    <oddFooter>&amp;L&amp;9OIA 2014/09/05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TOC_SEM-SummaryTables</vt:lpstr>
      <vt:lpstr>1) % grad</vt:lpstr>
      <vt:lpstr>2) PhD-RBM ratios </vt:lpstr>
      <vt:lpstr>3) % aborg</vt:lpstr>
      <vt:lpstr>4a) % Intl-all</vt:lpstr>
      <vt:lpstr>4b)% Intl-UG</vt:lpstr>
      <vt:lpstr>4c)% Intl-Grad</vt:lpstr>
      <vt:lpstr>5) yr 2 retention rate</vt:lpstr>
      <vt:lpstr>6a) 7 yr UG grad_rate</vt:lpstr>
      <vt:lpstr>6b) Comparison 7yr outcomes</vt:lpstr>
      <vt:lpstr>7) Mast grad 15 terms</vt:lpstr>
      <vt:lpstr>8a-1) Mast_median mo</vt:lpstr>
      <vt:lpstr>8a-2) Mast_median terms</vt:lpstr>
      <vt:lpstr>8b-1) Mast_mean mo</vt:lpstr>
      <vt:lpstr>8b-2) Mast_mean terms</vt:lpstr>
      <vt:lpstr>9) Phd grad 27 terms</vt:lpstr>
      <vt:lpstr>10a-1)PhD_median mths</vt:lpstr>
      <vt:lpstr>10a-2)PhD_median terms</vt:lpstr>
      <vt:lpstr>10b-1)PhD_mean mths</vt:lpstr>
      <vt:lpstr>10a-2)PhD_mean terms</vt:lpstr>
      <vt:lpstr>11) UG quotas</vt:lpstr>
      <vt:lpstr>12) F14 enrol</vt:lpstr>
      <vt:lpstr>13a) Research Masters TTC</vt:lpstr>
      <vt:lpstr>13b) Course Masters TTC</vt:lpstr>
      <vt:lpstr>13c) PhD TTC</vt:lpstr>
      <vt:lpstr>14)FFTE UG per Teaching Faculty</vt:lpstr>
      <vt:lpstr>Exp_FFTE</vt:lpstr>
      <vt:lpstr>'14)FFTE UG per Teaching Faculty'!Print_Area</vt:lpstr>
      <vt:lpstr>'8b-1) Mast_mean mo'!Print_Area</vt:lpstr>
      <vt:lpstr>'11) UG quotas'!Print_Titles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Allegro</dc:creator>
  <cp:lastModifiedBy>dolsen</cp:lastModifiedBy>
  <cp:lastPrinted>2014-09-05T15:33:04Z</cp:lastPrinted>
  <dcterms:created xsi:type="dcterms:W3CDTF">2013-08-30T14:12:40Z</dcterms:created>
  <dcterms:modified xsi:type="dcterms:W3CDTF">2014-09-05T15:55:30Z</dcterms:modified>
</cp:coreProperties>
</file>